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tart here" sheetId="1" r:id="rId1"/>
    <sheet name="Domain 1" sheetId="2" r:id="rId2"/>
    <sheet name="Domain 2" sheetId="3" r:id="rId3"/>
    <sheet name="Domain 3" sheetId="4" r:id="rId4"/>
    <sheet name="Domain 4" sheetId="5" r:id="rId5"/>
    <sheet name="Summary" sheetId="6" r:id="rId6"/>
    <sheet name="Attack risk" sheetId="7" r:id="rId7"/>
    <sheet name="Mitigation map" sheetId="8" r:id="rId8"/>
    <sheet name="Action plan" sheetId="9" r:id="rId9"/>
  </sheets>
  <calcPr calcId="124519" fullCalcOnLoad="1"/>
</workbook>
</file>

<file path=xl/sharedStrings.xml><?xml version="1.0" encoding="utf-8"?>
<sst xmlns="http://schemas.openxmlformats.org/spreadsheetml/2006/main" count="989" uniqueCount="306">
  <si>
    <t>ATM Security Risk and Capability Maturity Worksheet</t>
  </si>
  <si>
    <t>Companion to the white paper · edition 2026-09-04</t>
  </si>
  <si>
    <t>Assessment record</t>
  </si>
  <si>
    <t>Complete this before scoring. A filled worksheet that does not say which estate it covers, when, or who scored it cannot be compared against next year's.</t>
  </si>
  <si>
    <t>Organization / business unit</t>
  </si>
  <si>
    <t>Fleet in scope (describe)</t>
  </si>
  <si>
    <t>Number of terminals in scope</t>
  </si>
  <si>
    <t>Deployment types included</t>
  </si>
  <si>
    <t>Operated in-house / by third party</t>
  </si>
  <si>
    <t>Assessment date</t>
  </si>
  <si>
    <t>Assessors (names and roles)</t>
  </si>
  <si>
    <t>Next scheduled re-score</t>
  </si>
  <si>
    <t>How to score</t>
  </si>
  <si>
    <t>Assign the level your evidence supports, not the one you intend to reach. Name the artifact behind every rating: a dated policy, a configuration baseline, an inspection log, a monitoring dashboard, an exception register. If the only support is that someone in the room believes it, score one level lower.</t>
  </si>
  <si>
    <t>Three rules keep the result comparable. Score the fleet, not the pilot. Score the practice, not the policy – a standard most of the fleet does not meet is a level 1 with paperwork on top. Where the group is split between two levels, take the lower and record why.</t>
  </si>
  <si>
    <t>Enter Current and Target on each domain tab. Gap, domain averages and the fleet totals compute themselves on the Summary tab.</t>
  </si>
  <si>
    <t>The five levels</t>
  </si>
  <si>
    <t>Level</t>
  </si>
  <si>
    <t>What it means for an ATM security capability</t>
  </si>
  <si>
    <t>1 – Initial</t>
  </si>
  <si>
    <t>Unpredictable, poorly controlled and reactive. Few defined processes; success depends on individual effort during an incident.</t>
  </si>
  <si>
    <t>2 – Managed</t>
  </si>
  <si>
    <t>Basic processes established, documented and repeatable, but they differ between teams and are usually driven by a project or an incident.</t>
  </si>
  <si>
    <t>3 – Defined</t>
  </si>
  <si>
    <t>One organization-wide standard, applied across the fleet. The posture is proactive rather than reactive. The right target for most capabilities.</t>
  </si>
  <si>
    <t>4 – Quantitatively Managed</t>
  </si>
  <si>
    <t>Data-driven, with quantitative objectives. Performance is measured, predictable and reported to stakeholders.</t>
  </si>
  <si>
    <t>5 – Optimizing</t>
  </si>
  <si>
    <t>Continuous improvement. Stable but flexible processes, quantitative feedback and piloting of new controls as the threat picture moves.</t>
  </si>
  <si>
    <t>Where the domains come from</t>
  </si>
  <si>
    <t>The four domains follow the mitigation chapter of the white paper: Domain 1 the physical controls of section 6.1, Domain 2 the logical and cybersecurity controls of 6.2 including its network controls, Domain 3 the cardholder data techniques of 6.3, and Domain 4 the compliance obligations of 6.4 with the monitoring, auditing and incident response practices of 6.5. Every capability here appears in the mitigation matrix of 6.6, reproduced on the Mitigation map tab.</t>
  </si>
  <si>
    <t>Domain 1 – Physical Security Controls</t>
  </si>
  <si>
    <t>#</t>
  </si>
  <si>
    <t>Capability / control</t>
  </si>
  <si>
    <t>Strongly defends against (rated High)</t>
  </si>
  <si>
    <t>Partly defends against (rated Medium)</t>
  </si>
  <si>
    <t>Current
(1-5)</t>
  </si>
  <si>
    <t>Target
(1-5)</t>
  </si>
  <si>
    <t>Gap</t>
  </si>
  <si>
    <t>Priority</t>
  </si>
  <si>
    <t>Evidence / notes</t>
  </si>
  <si>
    <t>Site and environment</t>
  </si>
  <si>
    <t>Strategic site selection and environmental design (lighting, visibility, sightlines)</t>
  </si>
  <si>
    <t>–</t>
  </si>
  <si>
    <t>Black Box, Card Trap, Cash Trap, Explosive, Forcible Entry, Malware Jackpot, Ram Raid, Shimming, Skimming, Vandalism</t>
  </si>
  <si>
    <t>Ram raid barriers (bollards, gates)</t>
  </si>
  <si>
    <t>Ram Raid</t>
  </si>
  <si>
    <t>Anchoring systems against rip-out</t>
  </si>
  <si>
    <t>Hardware hardening</t>
  </si>
  <si>
    <t>Certified high-security safe, grade specified against the site risk</t>
  </si>
  <si>
    <t>Forcible Entry</t>
  </si>
  <si>
    <t>Explosive, Ram Raid, Vandalism</t>
  </si>
  <si>
    <t>Reinforced casing against drilling and cutting</t>
  </si>
  <si>
    <t>Upgraded cabinet locks (unique or electronically controlled)</t>
  </si>
  <si>
    <t>Black Box, Malware Jackpot</t>
  </si>
  <si>
    <t>Card Trap, Cash Trap, Forcible Entry, OS/SW Exploit, Shimming, Skimming</t>
  </si>
  <si>
    <t>Key management policy for cabinet and safe access</t>
  </si>
  <si>
    <t>Top-hat opening, vibration and tilt alarms</t>
  </si>
  <si>
    <t>Black Box, Card Trap, Cash Trap, Explosive, Forcible Entry, Malware Jackpot, MitM, OS/SW Exploit, Ram Raid, Shimming, Skimming, Vandalism</t>
  </si>
  <si>
    <t>Fascia protection detecting drilling associated with black box attacks</t>
  </si>
  <si>
    <t>Gas detection sensors and neutralization</t>
  </si>
  <si>
    <t>Explosive</t>
  </si>
  <si>
    <t>Cash protection</t>
  </si>
  <si>
    <t>Intelligent banknote neutralization (ink or dye staining)</t>
  </si>
  <si>
    <t>Explosive, Forcible Entry, Ram Raid</t>
  </si>
  <si>
    <t>Glue-based note bonding systems</t>
  </si>
  <si>
    <t>Cash-in-machine limits at high-risk locations</t>
  </si>
  <si>
    <t>Surveillance</t>
  </si>
  <si>
    <t>High-resolution CCTV covering interface, user and surroundings</t>
  </si>
  <si>
    <t>Black Box, Card Trap, Cash Trap, Explosive, Forcible Entry, Malware Jackpot, Ram Raid, Shimming, Skimming</t>
  </si>
  <si>
    <t>MitM, OS/SW Exploit, TRF, Vandalism</t>
  </si>
  <si>
    <t>Camera tamper protection and tamper detection</t>
  </si>
  <si>
    <t>Live CCTV monitoring with a defined response</t>
  </si>
  <si>
    <t>Access control</t>
  </si>
  <si>
    <t>Vestibule access control</t>
  </si>
  <si>
    <t>Backend Comp., Black Box, Malware Jackpot, MitM, OS/SW Exploit</t>
  </si>
  <si>
    <t>Card Trap, Cash Trap, Forcible Entry, Shimming, Skimming, TRF</t>
  </si>
  <si>
    <t>Technician and cash-in-transit access procedure (MFA or one-time codes)</t>
  </si>
  <si>
    <t>Operational procedures</t>
  </si>
  <si>
    <t>Regular, documented physical inspections at a risk-based frequency</t>
  </si>
  <si>
    <t>Card Trap, Cash Trap, Shimming, Skimming, Vandalism</t>
  </si>
  <si>
    <t>Domain average</t>
  </si>
  <si>
    <t>19 capabilities in this domain</t>
  </si>
  <si>
    <t>Domain 2 – Logical and Cybersecurity Controls</t>
  </si>
  <si>
    <t>Software integrity and patching</t>
  </si>
  <si>
    <t>Operating system and application patch management</t>
  </si>
  <si>
    <t>Malware Jackpot, OS/SW Exploit</t>
  </si>
  <si>
    <t>Backend Comp., MitM</t>
  </si>
  <si>
    <t>Supported OS baseline, with migration off builds past end of servicing</t>
  </si>
  <si>
    <t>Secure development lifecycle for custom ATM applications</t>
  </si>
  <si>
    <t>File integrity monitoring</t>
  </si>
  <si>
    <t>Black Box, MitM</t>
  </si>
  <si>
    <t>Endpoint protection</t>
  </si>
  <si>
    <t>Endpoint anti-malware and detection and response tooling</t>
  </si>
  <si>
    <t>Malware Jackpot, MitM, OS/SW Exploit</t>
  </si>
  <si>
    <t>Backend Comp.</t>
  </si>
  <si>
    <t>Application control / whitelisting, enforced rather than logging</t>
  </si>
  <si>
    <t>MitM</t>
  </si>
  <si>
    <t>Operating system hardening</t>
  </si>
  <si>
    <t>Unnecessary services, ports and features disabled</t>
  </si>
  <si>
    <t>Kiosk mode hardening preventing desktop or command line access</t>
  </si>
  <si>
    <t>Hardening benchmark conformance (CIS benchmarks, DISA STIGs)</t>
  </si>
  <si>
    <t>UEFI Secure Boot enabled and enforced</t>
  </si>
  <si>
    <t>BIOS/UEFI password protection against configuration change</t>
  </si>
  <si>
    <t>Data encryption</t>
  </si>
  <si>
    <t>Full disk encryption on the terminal</t>
  </si>
  <si>
    <t>HSM-backed key management for PIN encryption keys</t>
  </si>
  <si>
    <t>MitM, Shimming, Skimming</t>
  </si>
  <si>
    <t>Network security</t>
  </si>
  <si>
    <t>TLS 1.2 or higher with mutual certificate validation</t>
  </si>
  <si>
    <t>VPN protection of ATM-to-host traffic</t>
  </si>
  <si>
    <t>Network segmentation isolating the ATM estate</t>
  </si>
  <si>
    <t>DoS/DDoS, Malware Jackpot, OS/SW Exploit</t>
  </si>
  <si>
    <t>Firewall rules at the network edge and on the terminal</t>
  </si>
  <si>
    <t>Network access control binding terminals to known ports or addresses</t>
  </si>
  <si>
    <t>Message authentication codes on transaction messages</t>
  </si>
  <si>
    <t>Peripheral security</t>
  </si>
  <si>
    <t>USB and unused ports disabled</t>
  </si>
  <si>
    <t>Black Box</t>
  </si>
  <si>
    <t>Device control preventing unauthorized peripherals</t>
  </si>
  <si>
    <t>Authenticated communication between PC core and dispenser</t>
  </si>
  <si>
    <t>Malware Jackpot</t>
  </si>
  <si>
    <t>Dispenser firmware pairing (unique image bonding or high-level settings)</t>
  </si>
  <si>
    <t>Access management</t>
  </si>
  <si>
    <t>Multi-factor authentication for technician, administrator and remote access</t>
  </si>
  <si>
    <t>Role-based access control on least privilege</t>
  </si>
  <si>
    <t>Default credentials changed and password policy enforced</t>
  </si>
  <si>
    <t>26 capabilities in this domain</t>
  </si>
  <si>
    <t>Domain 3 – Cardholder Data Protection Controls</t>
  </si>
  <si>
    <t>Anti-skimming and anti-shimming</t>
  </si>
  <si>
    <t>Skimmer detection and magnetic-field jamming at the reader</t>
  </si>
  <si>
    <t>Skimming</t>
  </si>
  <si>
    <t>Shimming</t>
  </si>
  <si>
    <t>Physical obstruction (fascia security inserts, card protection plates)</t>
  </si>
  <si>
    <t>Card-handling countermeasures (jitter, tamper-resistant card reader)</t>
  </si>
  <si>
    <t>Anti-shimming hardware against deep-insert devices</t>
  </si>
  <si>
    <t>Card and transaction data</t>
  </si>
  <si>
    <t>Full EMV chip implementation with magnetic-stripe fallback minimized</t>
  </si>
  <si>
    <t>Dynamic card verification (iCVC/dCVV) checked against the static CVV</t>
  </si>
  <si>
    <t>Contactless and cardless transactions offered</t>
  </si>
  <si>
    <t>Card Trap, Shimming, Skimming</t>
  </si>
  <si>
    <t>PIN security</t>
  </si>
  <si>
    <t>Certified encrypting PIN pads, approval status maintained</t>
  </si>
  <si>
    <t>End-to-end PIN encryption from the pad to the authorizing host</t>
  </si>
  <si>
    <t>9 capabilities in this domain</t>
  </si>
  <si>
    <t>Domain 4 – Process and Governance Controls</t>
  </si>
  <si>
    <t>Compliance and standards</t>
  </si>
  <si>
    <t>PCI DSS adherence across the ATM estate</t>
  </si>
  <si>
    <t>Backend Comp., Black Box, Malware Jackpot, MitM, OS/SW Exploit, Shimming, Skimming, TRF</t>
  </si>
  <si>
    <t>Card Trap, Cash Trap, DoS/DDoS, Explosive, Forcible Entry, Ram Raid, Vandalism</t>
  </si>
  <si>
    <t>PCI PTS POI device approvals maintained against expiry</t>
  </si>
  <si>
    <t>PCI PIN Security requirements met as a process</t>
  </si>
  <si>
    <t>TR-31 / TR-34 key block compliance</t>
  </si>
  <si>
    <t>Alignment to external guidance (NIST, EAST, vendor advisories)</t>
  </si>
  <si>
    <t>Real-time monitoring</t>
  </si>
  <si>
    <t>Transaction and anomaly monitoring</t>
  </si>
  <si>
    <t>Backend Comp., Black Box, Cash Trap, Malware Jackpot, MitM, TRF</t>
  </si>
  <si>
    <t>Card Trap, OS/SW Exploit, Shimming, Skimming</t>
  </si>
  <si>
    <t>ATM status and health monitoring (reboots, outages, sensor alerts, cash levels)</t>
  </si>
  <si>
    <t>Network monitoring for unauthorized connections and MitM indicators</t>
  </si>
  <si>
    <t>Physical security monitoring (CCTV analytics, alarms, access logs)</t>
  </si>
  <si>
    <t>Logging and auditing</t>
  </si>
  <si>
    <t>Centralized security logging and SIEM correlation</t>
  </si>
  <si>
    <t>Log protection against tampering, with scheduled review</t>
  </si>
  <si>
    <t>Security audits, vulnerability assessments and penetration testing</t>
  </si>
  <si>
    <t>Explosive, Forcible Entry, Ram Raid, Shimming, Skimming, TRF</t>
  </si>
  <si>
    <t>Response and awareness</t>
  </si>
  <si>
    <t>Documented and tested incident response plan</t>
  </si>
  <si>
    <t>Backend Comp., Black Box, Card Trap, Cash Trap, DoS/DDoS, Explosive, Forcible Entry, Malware Jackpot, MitM, OS/SW Exploit, Ram Raid, Shimming, Skimming, TRF, Vandalism</t>
  </si>
  <si>
    <t>Industry information sharing (EAST, law enforcement, vendors)</t>
  </si>
  <si>
    <t>Staff and technician security awareness training</t>
  </si>
  <si>
    <t>Card Trap, Cash Trap, Shimming, Skimming</t>
  </si>
  <si>
    <t>Backend Comp., MitM, Vandalism</t>
  </si>
  <si>
    <t>Customer education on safe use and spotting tampering</t>
  </si>
  <si>
    <t>16 capabilities in this domain</t>
  </si>
  <si>
    <t>Computed from the domain tabs as you score</t>
  </si>
  <si>
    <t>Capabilities scored</t>
  </si>
  <si>
    <t>Mean current maturity</t>
  </si>
  <si>
    <t>Mean target maturity</t>
  </si>
  <si>
    <t>Capabilities below level 3</t>
  </si>
  <si>
    <t>By domain</t>
  </si>
  <si>
    <t>Domain</t>
  </si>
  <si>
    <t>Capabilities</t>
  </si>
  <si>
    <t>Scored</t>
  </si>
  <si>
    <t>Mean current</t>
  </si>
  <si>
    <t>Mean target</t>
  </si>
  <si>
    <t>Mean gap</t>
  </si>
  <si>
    <t>Reading the totals</t>
  </si>
  <si>
    <t>A maturity score measures process consistency. It says nothing about whether the controls are the right ones, and an organization can be uniformly mature at the wrong ones.
Do not combine the four domain averages into a single number: they hold different counts of capabilities and are not equally weighted, and averaging them hides the gap you are trying to find.
Sort your work by gap, then by priority. A capability deliberately held below its target because the exposure does not justify more is a decision, not a deficiency – provided the decision is written down.</t>
  </si>
  <si>
    <t>Table 1 of the white paper · likelihood and severity by attack type</t>
  </si>
  <si>
    <t>Attack Type</t>
  </si>
  <si>
    <t>Primary Vector</t>
  </si>
  <si>
    <t>Potential Impact Categories</t>
  </si>
  <si>
    <t>Estimated Likelihood</t>
  </si>
  <si>
    <t>Estimated Severity</t>
  </si>
  <si>
    <t>Overall Risk Level</t>
  </si>
  <si>
    <t>Vandalism (Minor)</t>
  </si>
  <si>
    <t>Physical Access</t>
  </si>
  <si>
    <t>Service Disruption, Minor Financial (Repairs)</t>
  </si>
  <si>
    <t>Medium-High</t>
  </si>
  <si>
    <t>Minor</t>
  </si>
  <si>
    <t>Low - Medium</t>
  </si>
  <si>
    <t>Skimming (Overlay + PIN Capture)</t>
  </si>
  <si>
    <t>Customer Data Loss, Moderate Financial (Fraud), Reputational Damage</t>
  </si>
  <si>
    <t>High</t>
  </si>
  <si>
    <t>Major</t>
  </si>
  <si>
    <t>Skimming (Deep-Insert + PIN)</t>
  </si>
  <si>
    <t>Medium</t>
  </si>
  <si>
    <t>Shimming (EMV + PIN Capture)</t>
  </si>
  <si>
    <t>Customer Data Loss, Moderate Financial (Fallback Fraud), Reputational Damage</t>
  </si>
  <si>
    <t>Card Trapping</t>
  </si>
  <si>
    <t>Customer Data Loss (Single Card), Minor Financial (Fraud)</t>
  </si>
  <si>
    <t>Moderate</t>
  </si>
  <si>
    <t>Cash Trapping</t>
  </si>
  <si>
    <t>Minor Financial (Trapped Cash), Service Disruption</t>
  </si>
  <si>
    <t>Forcible Entry (Tool-based)</t>
  </si>
  <si>
    <t>Major Financial (Cash Loss), Service Disruption (ATM Destroyed)</t>
  </si>
  <si>
    <t>Low-Medium</t>
  </si>
  <si>
    <t>Medium - High</t>
  </si>
  <si>
    <t>Ram Raid / Rip-Out</t>
  </si>
  <si>
    <t>Major Financial (Cash + ATM Loss), Service Disruption, Collateral Damage, Reputational Damage</t>
  </si>
  <si>
    <t>Critical</t>
  </si>
  <si>
    <t>Explosive Attack (Gas/Solid)</t>
  </si>
  <si>
    <t>Major Financial (Cash Loss?), Service Disruption (ATM Destroyed), Physical Danger/Collateral Damage, Reputational Damage</t>
  </si>
  <si>
    <t>High - Critical</t>
  </si>
  <si>
    <t>Malware Jackpotting (Physical)</t>
  </si>
  <si>
    <t>Logical Access</t>
  </si>
  <si>
    <t>Major Financial (Cash Loss), Service Disruption, Reputational Damage</t>
  </si>
  <si>
    <t>Black Box Attack</t>
  </si>
  <si>
    <t>Major Financial (Cash Loss), Service Disruption</t>
  </si>
  <si>
    <t>MitM (Network Data Theft)</t>
  </si>
  <si>
    <t>Network</t>
  </si>
  <si>
    <t>Customer Data Loss, Reputational Damage</t>
  </si>
  <si>
    <t>MitM (Host Spoofing/Jackpotting)</t>
  </si>
  <si>
    <t>DoS/DDoS Attack</t>
  </si>
  <si>
    <t>Service Disruption, Reputational Damage, Minor Financial (Operational Cost)</t>
  </si>
  <si>
    <t>Transaction Reversal Fraud (TRF)</t>
  </si>
  <si>
    <t>Moderate Financial (Cash Loss)</t>
  </si>
  <si>
    <t>Backend Compromise (e.g., FASTCash)</t>
  </si>
  <si>
    <t>Backend System</t>
  </si>
  <si>
    <t>Systemic Financial (Massive Loss), Reputational Damage</t>
  </si>
  <si>
    <t>Low</t>
  </si>
  <si>
    <t>OS/Software Exploit (Unpatched)</t>
  </si>
  <si>
    <t>Enables other attacks (Malware, MitM), Potential Data Loss</t>
  </si>
  <si>
    <t>Table 2 of the white paper · H high · M medium · L low · – not applicable</t>
  </si>
  <si>
    <t>Mitigation Technique</t>
  </si>
  <si>
    <t>Vector</t>
  </si>
  <si>
    <t>Vandalism</t>
  </si>
  <si>
    <t>Card Trap</t>
  </si>
  <si>
    <t>Cash Trap</t>
  </si>
  <si>
    <t>DoS/DDoS</t>
  </si>
  <si>
    <t>TRF</t>
  </si>
  <si>
    <t>OS/SW Exploit</t>
  </si>
  <si>
    <t>Physical Controls</t>
  </si>
  <si>
    <t>Strategic Site Selection/Lighting</t>
  </si>
  <si>
    <t>Physical</t>
  </si>
  <si>
    <t>M</t>
  </si>
  <si>
    <t>Bollards/Barriers</t>
  </si>
  <si>
    <t>L</t>
  </si>
  <si>
    <t>H</t>
  </si>
  <si>
    <t>High-Security Safe/Casing</t>
  </si>
  <si>
    <t>Upgraded Locks/Key Management</t>
  </si>
  <si>
    <t>Top Hat/Vibration/Tamper Alarms</t>
  </si>
  <si>
    <t>Gas Detection/Neutralization</t>
  </si>
  <si>
    <t>IBNS (Ink/Dye Staining)</t>
  </si>
  <si>
    <t>CCTV Surveillance &amp; Monitoring</t>
  </si>
  <si>
    <t>Regular Physical Inspections</t>
  </si>
  <si>
    <t>Logical/Cyber Controls</t>
  </si>
  <si>
    <t>OS/Application Patching</t>
  </si>
  <si>
    <t>Logical</t>
  </si>
  <si>
    <t>Endpoint Protection (AV/EDR)</t>
  </si>
  <si>
    <t>Application Whitelisting</t>
  </si>
  <si>
    <t>OS Hardening/Secure Boot</t>
  </si>
  <si>
    <t>Full Disk Encryption (FDE)</t>
  </si>
  <si>
    <t>TLS 1.2+ Encryption (Network)</t>
  </si>
  <si>
    <t>Network Segmentation/Firewall</t>
  </si>
  <si>
    <t>Peripheral Control (USB Disable etc.)</t>
  </si>
  <si>
    <t>Secure Peripheral Communication</t>
  </si>
  <si>
    <t>Strong Access Control/MFA</t>
  </si>
  <si>
    <t>Data Protection Controls</t>
  </si>
  <si>
    <t>Anti-Skimming Hardware (Overlay)</t>
  </si>
  <si>
    <t>Anti-Skimming Hardware (Deep-Insert)</t>
  </si>
  <si>
    <t>Anti-Shimming Hardware</t>
  </si>
  <si>
    <t>EMV Chip Implementation (No Fallback)</t>
  </si>
  <si>
    <t>Contactless/Cardless Transactions</t>
  </si>
  <si>
    <t>EPP &amp; PIN Encryption</t>
  </si>
  <si>
    <t>Process Controls</t>
  </si>
  <si>
    <t>PCI DSS / TR-31 Compliance</t>
  </si>
  <si>
    <t>Process</t>
  </si>
  <si>
    <t>Real-Time Transaction Monitoring</t>
  </si>
  <si>
    <t>Security Audits/Pen Testing</t>
  </si>
  <si>
    <t>Incident Response Plan</t>
  </si>
  <si>
    <t>Customer/Staff Education &amp; Awareness</t>
  </si>
  <si>
    <t>The gaps you decided to close</t>
  </si>
  <si>
    <t>Work the list in gap order, highest first, then by priority. Every action names what will prove it is done.</t>
  </si>
  <si>
    <t>Gap (current → target)</t>
  </si>
  <si>
    <t>Proposed actions</t>
  </si>
  <si>
    <t>Evidence of completion</t>
  </si>
  <si>
    <t>Owner / department</t>
  </si>
  <si>
    <t>Target date</t>
  </si>
  <si>
    <t>Upgraded Cabinet Locks &amp; Key Management Policy</t>
  </si>
  <si>
    <t>1 → 3</t>
  </si>
  <si>
    <t>Select a high-security lock vendor. Phase the rollout across the 50 highest-risk ATMs. Update the key management policy.</t>
  </si>
  <si>
    <t>Signed policy revision and the rollout completion report</t>
  </si>
  <si>
    <t>Physical Security</t>
  </si>
  <si>
    <t>Q4</t>
  </si>
</sst>
</file>

<file path=xl/styles.xml><?xml version="1.0" encoding="utf-8"?>
<styleSheet xmlns="http://schemas.openxmlformats.org/spreadsheetml/2006/main">
  <numFmts count="1">
    <numFmt numFmtId="164" formatCode="0.0"/>
  </numFmts>
  <fonts count="17">
    <font>
      <sz val="11"/>
      <color theme="1"/>
      <name val="Calibri"/>
      <family val="2"/>
      <scheme val="minor"/>
    </font>
    <font>
      <b/>
      <sz val="20"/>
      <color rgb="FF4DD0E1"/>
      <name val="Calibri"/>
      <family val="2"/>
      <scheme val="minor"/>
    </font>
    <font>
      <sz val="11"/>
      <color rgb="FFE0F7FA"/>
      <name val="Calibri"/>
      <family val="2"/>
      <scheme val="minor"/>
    </font>
    <font>
      <b/>
      <sz val="14"/>
      <color rgb="FF0F084B"/>
      <name val="Calibri"/>
      <family val="2"/>
      <scheme val="minor"/>
    </font>
    <font>
      <sz val="9"/>
      <color rgb="FF5A6B80"/>
      <name val="Calibri"/>
      <family val="2"/>
      <scheme val="minor"/>
    </font>
    <font>
      <b/>
      <sz val="10"/>
      <color theme="1"/>
      <name val="Calibri"/>
      <family val="2"/>
      <scheme val="minor"/>
    </font>
    <font>
      <sz val="10"/>
      <color theme="1"/>
      <name val="Calibri"/>
      <family val="2"/>
      <scheme val="minor"/>
    </font>
    <font>
      <b/>
      <sz val="9"/>
      <color rgb="FF0F084B"/>
      <name val="Calibri"/>
      <family val="2"/>
      <scheme val="minor"/>
    </font>
    <font>
      <b/>
      <sz val="10"/>
      <color rgb="FF26408B"/>
      <name val="Calibri"/>
      <family val="2"/>
      <scheme val="minor"/>
    </font>
    <font>
      <sz val="10"/>
      <color rgb="FF5A6B80"/>
      <name val="Calibri"/>
      <family val="2"/>
      <scheme val="minor"/>
    </font>
    <font>
      <b/>
      <sz val="11"/>
      <color theme="1"/>
      <name val="Calibri"/>
      <family val="2"/>
      <scheme val="minor"/>
    </font>
    <font>
      <b/>
      <sz val="11"/>
      <color rgb="FF26408B"/>
      <name val="Calibri"/>
      <family val="2"/>
      <scheme val="minor"/>
    </font>
    <font>
      <b/>
      <sz val="18"/>
      <color rgb="FF0F084B"/>
      <name val="Calibri"/>
      <family val="2"/>
      <scheme val="minor"/>
    </font>
    <font>
      <b/>
      <sz val="8"/>
      <color rgb="FF0F084B"/>
      <name val="Calibri"/>
      <family val="2"/>
      <scheme val="minor"/>
    </font>
    <font>
      <b/>
      <sz val="10"/>
      <color rgb="FF0F084B"/>
      <name val="Calibri"/>
      <family val="2"/>
      <scheme val="minor"/>
    </font>
    <font>
      <sz val="9"/>
      <color theme="1"/>
      <name val="Calibri"/>
      <family val="2"/>
      <scheme val="minor"/>
    </font>
    <font>
      <i/>
      <sz val="10"/>
      <color rgb="FF5A6B80"/>
      <name val="Calibri"/>
      <family val="2"/>
      <scheme val="minor"/>
    </font>
  </fonts>
  <fills count="5">
    <fill>
      <patternFill patternType="none"/>
    </fill>
    <fill>
      <patternFill patternType="gray125"/>
    </fill>
    <fill>
      <patternFill patternType="solid">
        <fgColor rgb="FF001529"/>
        <bgColor indexed="64"/>
      </patternFill>
    </fill>
    <fill>
      <patternFill patternType="solid">
        <fgColor rgb="FFFFFDF5"/>
        <bgColor indexed="64"/>
      </patternFill>
    </fill>
    <fill>
      <patternFill patternType="solid">
        <fgColor rgb="FFF4F6FA"/>
        <bgColor indexed="64"/>
      </patternFill>
    </fill>
  </fills>
  <borders count="4">
    <border>
      <left/>
      <right/>
      <top/>
      <bottom/>
      <diagonal/>
    </border>
    <border>
      <left/>
      <right/>
      <top/>
      <bottom style="thin">
        <color rgb="FFD9DEE8"/>
      </bottom>
      <diagonal/>
    </border>
    <border>
      <left/>
      <right/>
      <top/>
      <bottom style="medium">
        <color rgb="FF26408B"/>
      </bottom>
      <diagonal/>
    </border>
    <border>
      <left/>
      <right/>
      <top/>
      <bottom style="thin">
        <color rgb="FF26408B"/>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0" borderId="0" xfId="0" applyFont="1"/>
    <xf numFmtId="0" fontId="4" fillId="0" borderId="0" xfId="0" applyFont="1" applyAlignment="1">
      <alignment vertical="top" wrapText="1"/>
    </xf>
    <xf numFmtId="0" fontId="5" fillId="0" borderId="0" xfId="0" applyFont="1" applyAlignment="1">
      <alignment vertical="top"/>
    </xf>
    <xf numFmtId="0" fontId="6" fillId="3" borderId="1" xfId="0" applyFont="1" applyFill="1" applyBorder="1"/>
    <xf numFmtId="0" fontId="6" fillId="0" borderId="0" xfId="0" applyFont="1" applyAlignment="1">
      <alignment vertical="top" wrapText="1"/>
    </xf>
    <xf numFmtId="0" fontId="7" fillId="4" borderId="2" xfId="0" applyFont="1" applyFill="1" applyBorder="1" applyAlignment="1">
      <alignment wrapText="1"/>
    </xf>
    <xf numFmtId="0" fontId="8" fillId="0" borderId="1" xfId="0" applyFont="1" applyBorder="1" applyAlignment="1">
      <alignment horizontal="center" vertical="top"/>
    </xf>
    <xf numFmtId="0" fontId="6" fillId="0" borderId="1" xfId="0" applyFont="1" applyBorder="1" applyAlignment="1">
      <alignment vertical="top" wrapText="1"/>
    </xf>
    <xf numFmtId="0" fontId="7" fillId="4" borderId="3" xfId="0" applyFont="1" applyFill="1" applyBorder="1"/>
    <xf numFmtId="0" fontId="9" fillId="0" borderId="1" xfId="0" applyFont="1" applyBorder="1" applyAlignment="1">
      <alignment horizontal="center" vertical="top"/>
    </xf>
    <xf numFmtId="0" fontId="4" fillId="0" borderId="1" xfId="0" applyFont="1" applyBorder="1" applyAlignment="1">
      <alignment vertical="top" wrapText="1"/>
    </xf>
    <xf numFmtId="0" fontId="0" fillId="3" borderId="1" xfId="0" applyFill="1" applyBorder="1" applyAlignment="1">
      <alignment horizontal="center" vertical="center"/>
    </xf>
    <xf numFmtId="0" fontId="10" fillId="0" borderId="1" xfId="0" applyFont="1" applyBorder="1" applyAlignment="1">
      <alignment horizontal="center" vertical="center"/>
    </xf>
    <xf numFmtId="0" fontId="6" fillId="3" borderId="1" xfId="0" applyFont="1" applyFill="1" applyBorder="1" applyAlignment="1">
      <alignment vertical="top" wrapText="1"/>
    </xf>
    <xf numFmtId="0" fontId="11" fillId="0" borderId="0" xfId="0" applyFont="1"/>
    <xf numFmtId="164" fontId="0" fillId="0" borderId="1" xfId="0" applyNumberFormat="1" applyBorder="1" applyAlignment="1">
      <alignment horizontal="center"/>
    </xf>
    <xf numFmtId="0" fontId="12" fillId="0" borderId="0" xfId="0" applyFont="1" applyAlignment="1">
      <alignment horizontal="center"/>
    </xf>
    <xf numFmtId="0" fontId="4" fillId="0" borderId="0" xfId="0" applyFont="1" applyAlignment="1">
      <alignment horizontal="center"/>
    </xf>
    <xf numFmtId="0" fontId="13" fillId="4" borderId="2" xfId="0" applyFont="1" applyFill="1" applyBorder="1" applyAlignment="1">
      <alignment horizontal="center" textRotation="90"/>
    </xf>
    <xf numFmtId="0" fontId="14" fillId="4" borderId="0" xfId="0" applyFont="1" applyFill="1"/>
    <xf numFmtId="0" fontId="15" fillId="0" borderId="1" xfId="0" applyFont="1" applyBorder="1" applyAlignment="1">
      <alignment horizontal="center"/>
    </xf>
    <xf numFmtId="0" fontId="16" fillId="0" borderId="1" xfId="0" applyFont="1" applyBorder="1" applyAlignment="1">
      <alignment vertical="top" wrapText="1"/>
    </xf>
  </cellXfs>
  <cellStyles count="1">
    <cellStyle name="Normal" xfId="0" builtinId="0"/>
  </cellStyles>
  <dxfs count="3">
    <dxf>
      <font>
        <b/>
        <color rgb="FFA03030"/>
      </font>
      <border>
        <left/>
        <right/>
        <top/>
        <bottom style="thin">
          <color rgb="FFD9DEE8"/>
        </bottom>
        <vertical/>
        <horizontal/>
      </border>
    </dxf>
    <dxf>
      <font>
        <b/>
        <color rgb="FFA66A00"/>
      </font>
      <border>
        <left/>
        <right/>
        <top/>
        <bottom style="thin">
          <color rgb="FFD9DEE8"/>
        </bottom>
        <vertical/>
        <horizontal/>
      </border>
    </dxf>
    <dxf>
      <font>
        <b/>
        <color rgb="FF1B7A4B"/>
      </font>
      <border>
        <left/>
        <right/>
        <top/>
        <bottom style="thin">
          <color rgb="FFD9DEE8"/>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 Id="rId11" Type="http://schemas.openxmlformats.org/officeDocument/2006/relationships/styles" Target="styles.xml"/><Relationship Id="rId1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Current against target, by domain</a:t>
            </a:r>
          </a:p>
        </c:rich>
      </c:tx>
      <c:layout/>
    </c:title>
    <c:plotArea>
      <c:layout/>
      <c:barChart>
        <c:barDir val="bar"/>
        <c:grouping val="clustered"/>
        <c:ser>
          <c:idx val="0"/>
          <c:order val="0"/>
          <c:tx>
            <c:v>Mean current</c:v>
          </c:tx>
          <c:spPr>
            <a:solidFill>
              <a:srgbClr val="26408B"/>
            </a:solidFill>
          </c:spPr>
          <c:cat>
            <c:strRef>
              <c:f>Summary!$A$9:$A$12</c:f>
              <c:strCache>
                <c:ptCount val="4"/>
                <c:pt idx="0">
                  <c:v>Domain 1 – Physical Security Controls</c:v>
                </c:pt>
                <c:pt idx="1">
                  <c:v>Domain 2 – Logical and Cybersecurity Controls</c:v>
                </c:pt>
                <c:pt idx="2">
                  <c:v>Domain 3 – Cardholder Data Protection Controls</c:v>
                </c:pt>
                <c:pt idx="3">
                  <c:v>Domain 4 – Process and Governance Controls</c:v>
                </c:pt>
              </c:strCache>
            </c:strRef>
          </c:cat>
          <c:val>
            <c:numRef>
              <c:f>Summary!$D$9:$D$12</c:f>
              <c:numCache>
                <c:formatCode>General</c:formatCode>
                <c:ptCount val="4"/>
                <c:pt idx="0">
                  <c:v>0</c:v>
                </c:pt>
                <c:pt idx="1">
                  <c:v>0</c:v>
                </c:pt>
                <c:pt idx="2">
                  <c:v>0</c:v>
                </c:pt>
                <c:pt idx="3">
                  <c:v>0</c:v>
                </c:pt>
              </c:numCache>
            </c:numRef>
          </c:val>
        </c:ser>
        <c:ser>
          <c:idx val="1"/>
          <c:order val="1"/>
          <c:tx>
            <c:v>Mean target</c:v>
          </c:tx>
          <c:spPr>
            <a:solidFill>
              <a:srgbClr val="4DD0E1"/>
            </a:solidFill>
          </c:spPr>
          <c:cat>
            <c:strRef>
              <c:f>Summary!$A$9:$A$12</c:f>
              <c:strCache>
                <c:ptCount val="4"/>
                <c:pt idx="0">
                  <c:v>Domain 1 – Physical Security Controls</c:v>
                </c:pt>
                <c:pt idx="1">
                  <c:v>Domain 2 – Logical and Cybersecurity Controls</c:v>
                </c:pt>
                <c:pt idx="2">
                  <c:v>Domain 3 – Cardholder Data Protection Controls</c:v>
                </c:pt>
                <c:pt idx="3">
                  <c:v>Domain 4 – Process and Governance Controls</c:v>
                </c:pt>
              </c:strCache>
            </c:strRef>
          </c:cat>
          <c:val>
            <c:numRef>
              <c:f>Summary!$E$9:$E$12</c:f>
              <c:numCache>
                <c:formatCode>General</c:formatCode>
                <c:ptCount val="4"/>
                <c:pt idx="0">
                  <c:v>0</c:v>
                </c:pt>
                <c:pt idx="1">
                  <c:v>0</c:v>
                </c:pt>
                <c:pt idx="2">
                  <c:v>0</c:v>
                </c:pt>
                <c:pt idx="3">
                  <c:v>0</c:v>
                </c:pt>
              </c:numCache>
            </c:numRef>
          </c:val>
        </c:ser>
        <c:gapWidth val="40"/>
        <c:axId val="50010001"/>
        <c:axId val="50010002"/>
      </c:barChart>
      <c:catAx>
        <c:axId val="50010001"/>
        <c:scaling>
          <c:orientation val="minMax"/>
        </c:scaling>
        <c:axPos val="l"/>
        <c:tickLblPos val="nextTo"/>
        <c:crossAx val="50010002"/>
        <c:crosses val="autoZero"/>
        <c:auto val="1"/>
        <c:lblAlgn val="ctr"/>
        <c:lblOffset val="100"/>
      </c:catAx>
      <c:valAx>
        <c:axId val="50010002"/>
        <c:scaling>
          <c:orientation val="minMax"/>
          <c:max val="5"/>
          <c:min val="0"/>
        </c:scaling>
        <c:axPos val="b"/>
        <c:majorGridlines/>
        <c:numFmt formatCode="General" sourceLinked="1"/>
        <c:tickLblPos val="nextTo"/>
        <c:crossAx val="50010001"/>
        <c:crosses val="autoZero"/>
        <c:crossBetween val="between"/>
      </c:valAx>
    </c:plotArea>
    <c:legend>
      <c:legendPos val="b"/>
      <c:layout/>
    </c:legend>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3</xdr:col>
      <xdr:colOff>723900</xdr:colOff>
      <xdr:row>27</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30"/>
  <sheetViews>
    <sheetView showGridLines="0" tabSelected="1" workbookViewId="0"/>
  </sheetViews>
  <sheetFormatPr defaultRowHeight="15"/>
  <cols>
    <col min="1" max="1" width="34.7109375" customWidth="1"/>
    <col min="2" max="2" width="78.7109375" customWidth="1"/>
    <col min="3" max="9" width="12.7109375" customWidth="1"/>
  </cols>
  <sheetData>
    <row r="1" spans="1:9" ht="30" customHeight="1">
      <c r="A1" s="1" t="s">
        <v>0</v>
      </c>
      <c r="B1" s="1"/>
      <c r="C1" s="1"/>
      <c r="D1" s="1"/>
      <c r="E1" s="1"/>
      <c r="F1" s="1"/>
      <c r="G1" s="1"/>
      <c r="H1" s="1"/>
      <c r="I1" s="1"/>
    </row>
    <row r="2" spans="1:9" ht="18" customHeight="1">
      <c r="A2" s="2" t="s">
        <v>1</v>
      </c>
      <c r="B2" s="2"/>
      <c r="C2" s="2"/>
      <c r="D2" s="2"/>
      <c r="E2" s="2"/>
      <c r="F2" s="2"/>
      <c r="G2" s="2"/>
      <c r="H2" s="2"/>
      <c r="I2" s="2"/>
    </row>
    <row r="4" spans="1:9">
      <c r="A4" s="3" t="s">
        <v>2</v>
      </c>
    </row>
    <row r="5" spans="1:9" ht="28" customHeight="1">
      <c r="A5" s="4" t="s">
        <v>3</v>
      </c>
    </row>
    <row r="7" spans="1:9">
      <c r="A7" s="5" t="s">
        <v>4</v>
      </c>
      <c r="B7" s="6"/>
    </row>
    <row r="8" spans="1:9">
      <c r="A8" s="5" t="s">
        <v>5</v>
      </c>
      <c r="B8" s="6"/>
    </row>
    <row r="9" spans="1:9">
      <c r="A9" s="5" t="s">
        <v>6</v>
      </c>
      <c r="B9" s="6"/>
    </row>
    <row r="10" spans="1:9">
      <c r="A10" s="5" t="s">
        <v>7</v>
      </c>
      <c r="B10" s="6"/>
    </row>
    <row r="11" spans="1:9">
      <c r="A11" s="5" t="s">
        <v>8</v>
      </c>
      <c r="B11" s="6"/>
    </row>
    <row r="12" spans="1:9">
      <c r="A12" s="5" t="s">
        <v>9</v>
      </c>
      <c r="B12" s="6"/>
    </row>
    <row r="13" spans="1:9">
      <c r="A13" s="5" t="s">
        <v>10</v>
      </c>
      <c r="B13" s="6"/>
    </row>
    <row r="14" spans="1:9">
      <c r="A14" s="5" t="s">
        <v>11</v>
      </c>
      <c r="B14" s="6"/>
    </row>
    <row r="16" spans="1:9">
      <c r="A16" s="3" t="s">
        <v>12</v>
      </c>
    </row>
    <row r="17" spans="1:2" ht="34" customHeight="1">
      <c r="A17" s="7" t="s">
        <v>13</v>
      </c>
      <c r="B17" s="7"/>
    </row>
    <row r="18" spans="1:2" ht="34" customHeight="1">
      <c r="A18" s="7" t="s">
        <v>14</v>
      </c>
      <c r="B18" s="7"/>
    </row>
    <row r="19" spans="1:2" ht="34" customHeight="1">
      <c r="A19" s="7" t="s">
        <v>15</v>
      </c>
      <c r="B19" s="7"/>
    </row>
    <row r="21" spans="1:2">
      <c r="A21" s="3" t="s">
        <v>16</v>
      </c>
    </row>
    <row r="22" spans="1:2">
      <c r="A22" s="8" t="s">
        <v>17</v>
      </c>
      <c r="B22" s="8" t="s">
        <v>18</v>
      </c>
    </row>
    <row r="23" spans="1:2" ht="30" customHeight="1">
      <c r="A23" s="9" t="s">
        <v>19</v>
      </c>
      <c r="B23" s="10" t="s">
        <v>20</v>
      </c>
    </row>
    <row r="24" spans="1:2" ht="30" customHeight="1">
      <c r="A24" s="9" t="s">
        <v>21</v>
      </c>
      <c r="B24" s="10" t="s">
        <v>22</v>
      </c>
    </row>
    <row r="25" spans="1:2" ht="30" customHeight="1">
      <c r="A25" s="9" t="s">
        <v>23</v>
      </c>
      <c r="B25" s="10" t="s">
        <v>24</v>
      </c>
    </row>
    <row r="26" spans="1:2" ht="30" customHeight="1">
      <c r="A26" s="9" t="s">
        <v>25</v>
      </c>
      <c r="B26" s="10" t="s">
        <v>26</v>
      </c>
    </row>
    <row r="27" spans="1:2" ht="30" customHeight="1">
      <c r="A27" s="9" t="s">
        <v>27</v>
      </c>
      <c r="B27" s="10" t="s">
        <v>28</v>
      </c>
    </row>
    <row r="29" spans="1:2">
      <c r="A29" s="3" t="s">
        <v>29</v>
      </c>
    </row>
    <row r="30" spans="1:2" ht="46" customHeight="1">
      <c r="A30" s="7" t="s">
        <v>30</v>
      </c>
      <c r="B30" s="7"/>
    </row>
  </sheetData>
  <mergeCells count="6">
    <mergeCell ref="A1:I1"/>
    <mergeCell ref="A2:I2"/>
    <mergeCell ref="A17:B17"/>
    <mergeCell ref="A18:B18"/>
    <mergeCell ref="A19:B19"/>
    <mergeCell ref="A30:B3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32"/>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31</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18" customHeight="1">
      <c r="A5" s="11"/>
      <c r="B5" s="11" t="s">
        <v>41</v>
      </c>
      <c r="C5" s="11"/>
      <c r="D5" s="11"/>
      <c r="E5" s="11"/>
      <c r="F5" s="11"/>
      <c r="G5" s="11"/>
      <c r="H5" s="11"/>
      <c r="I5" s="11"/>
    </row>
    <row r="6" spans="1:9" ht="34" customHeight="1">
      <c r="A6" s="12">
        <v>1</v>
      </c>
      <c r="B6" s="10" t="s">
        <v>42</v>
      </c>
      <c r="C6" s="13" t="s">
        <v>43</v>
      </c>
      <c r="D6" s="13" t="s">
        <v>44</v>
      </c>
      <c r="E6" s="14"/>
      <c r="F6" s="14"/>
      <c r="G6" s="15">
        <f>IF(COUNT(E6:F6)=2,F6-E6,"")</f>
        <v>0</v>
      </c>
      <c r="H6" s="14"/>
      <c r="I6" s="16"/>
    </row>
    <row r="7" spans="1:9" ht="34" customHeight="1">
      <c r="A7" s="12">
        <v>2</v>
      </c>
      <c r="B7" s="10" t="s">
        <v>45</v>
      </c>
      <c r="C7" s="13" t="s">
        <v>46</v>
      </c>
      <c r="D7" s="13" t="s">
        <v>43</v>
      </c>
      <c r="E7" s="14"/>
      <c r="F7" s="14"/>
      <c r="G7" s="15">
        <f>IF(COUNT(E7:F7)=2,F7-E7,"")</f>
        <v>0</v>
      </c>
      <c r="H7" s="14"/>
      <c r="I7" s="16"/>
    </row>
    <row r="8" spans="1:9" ht="34" customHeight="1">
      <c r="A8" s="12">
        <v>3</v>
      </c>
      <c r="B8" s="10" t="s">
        <v>47</v>
      </c>
      <c r="C8" s="13" t="s">
        <v>46</v>
      </c>
      <c r="D8" s="13" t="s">
        <v>43</v>
      </c>
      <c r="E8" s="14"/>
      <c r="F8" s="14"/>
      <c r="G8" s="15">
        <f>IF(COUNT(E8:F8)=2,F8-E8,"")</f>
        <v>0</v>
      </c>
      <c r="H8" s="14"/>
      <c r="I8" s="16"/>
    </row>
    <row r="9" spans="1:9" ht="18" customHeight="1">
      <c r="A9" s="11"/>
      <c r="B9" s="11" t="s">
        <v>48</v>
      </c>
      <c r="C9" s="11"/>
      <c r="D9" s="11"/>
      <c r="E9" s="11"/>
      <c r="F9" s="11"/>
      <c r="G9" s="11"/>
      <c r="H9" s="11"/>
      <c r="I9" s="11"/>
    </row>
    <row r="10" spans="1:9" ht="34" customHeight="1">
      <c r="A10" s="12">
        <v>4</v>
      </c>
      <c r="B10" s="10" t="s">
        <v>49</v>
      </c>
      <c r="C10" s="13" t="s">
        <v>50</v>
      </c>
      <c r="D10" s="13" t="s">
        <v>51</v>
      </c>
      <c r="E10" s="14"/>
      <c r="F10" s="14"/>
      <c r="G10" s="15">
        <f>IF(COUNT(E10:F10)=2,F10-E10,"")</f>
        <v>0</v>
      </c>
      <c r="H10" s="14"/>
      <c r="I10" s="16"/>
    </row>
    <row r="11" spans="1:9" ht="34" customHeight="1">
      <c r="A11" s="12">
        <v>5</v>
      </c>
      <c r="B11" s="10" t="s">
        <v>52</v>
      </c>
      <c r="C11" s="13" t="s">
        <v>50</v>
      </c>
      <c r="D11" s="13" t="s">
        <v>51</v>
      </c>
      <c r="E11" s="14"/>
      <c r="F11" s="14"/>
      <c r="G11" s="15">
        <f>IF(COUNT(E11:F11)=2,F11-E11,"")</f>
        <v>0</v>
      </c>
      <c r="H11" s="14"/>
      <c r="I11" s="16"/>
    </row>
    <row r="12" spans="1:9" ht="34" customHeight="1">
      <c r="A12" s="12">
        <v>6</v>
      </c>
      <c r="B12" s="10" t="s">
        <v>53</v>
      </c>
      <c r="C12" s="13" t="s">
        <v>54</v>
      </c>
      <c r="D12" s="13" t="s">
        <v>55</v>
      </c>
      <c r="E12" s="14"/>
      <c r="F12" s="14"/>
      <c r="G12" s="15">
        <f>IF(COUNT(E12:F12)=2,F12-E12,"")</f>
        <v>0</v>
      </c>
      <c r="H12" s="14"/>
      <c r="I12" s="16"/>
    </row>
    <row r="13" spans="1:9" ht="34" customHeight="1">
      <c r="A13" s="12">
        <v>7</v>
      </c>
      <c r="B13" s="10" t="s">
        <v>56</v>
      </c>
      <c r="C13" s="13" t="s">
        <v>54</v>
      </c>
      <c r="D13" s="13" t="s">
        <v>55</v>
      </c>
      <c r="E13" s="14"/>
      <c r="F13" s="14"/>
      <c r="G13" s="15">
        <f>IF(COUNT(E13:F13)=2,F13-E13,"")</f>
        <v>0</v>
      </c>
      <c r="H13" s="14"/>
      <c r="I13" s="16"/>
    </row>
    <row r="14" spans="1:9" ht="34" customHeight="1">
      <c r="A14" s="12">
        <v>8</v>
      </c>
      <c r="B14" s="10" t="s">
        <v>57</v>
      </c>
      <c r="C14" s="13" t="s">
        <v>58</v>
      </c>
      <c r="D14" s="13" t="s">
        <v>43</v>
      </c>
      <c r="E14" s="14"/>
      <c r="F14" s="14"/>
      <c r="G14" s="15">
        <f>IF(COUNT(E14:F14)=2,F14-E14,"")</f>
        <v>0</v>
      </c>
      <c r="H14" s="14"/>
      <c r="I14" s="16"/>
    </row>
    <row r="15" spans="1:9" ht="34" customHeight="1">
      <c r="A15" s="12">
        <v>9</v>
      </c>
      <c r="B15" s="10" t="s">
        <v>59</v>
      </c>
      <c r="C15" s="13" t="s">
        <v>58</v>
      </c>
      <c r="D15" s="13" t="s">
        <v>43</v>
      </c>
      <c r="E15" s="14"/>
      <c r="F15" s="14"/>
      <c r="G15" s="15">
        <f>IF(COUNT(E15:F15)=2,F15-E15,"")</f>
        <v>0</v>
      </c>
      <c r="H15" s="14"/>
      <c r="I15" s="16"/>
    </row>
    <row r="16" spans="1:9" ht="34" customHeight="1">
      <c r="A16" s="12">
        <v>10</v>
      </c>
      <c r="B16" s="10" t="s">
        <v>60</v>
      </c>
      <c r="C16" s="13" t="s">
        <v>61</v>
      </c>
      <c r="D16" s="13" t="s">
        <v>43</v>
      </c>
      <c r="E16" s="14"/>
      <c r="F16" s="14"/>
      <c r="G16" s="15">
        <f>IF(COUNT(E16:F16)=2,F16-E16,"")</f>
        <v>0</v>
      </c>
      <c r="H16" s="14"/>
      <c r="I16" s="16"/>
    </row>
    <row r="17" spans="1:9" ht="18" customHeight="1">
      <c r="A17" s="11"/>
      <c r="B17" s="11" t="s">
        <v>62</v>
      </c>
      <c r="C17" s="11"/>
      <c r="D17" s="11"/>
      <c r="E17" s="11"/>
      <c r="F17" s="11"/>
      <c r="G17" s="11"/>
      <c r="H17" s="11"/>
      <c r="I17" s="11"/>
    </row>
    <row r="18" spans="1:9" ht="34" customHeight="1">
      <c r="A18" s="12">
        <v>11</v>
      </c>
      <c r="B18" s="10" t="s">
        <v>63</v>
      </c>
      <c r="C18" s="13" t="s">
        <v>64</v>
      </c>
      <c r="D18" s="13" t="s">
        <v>54</v>
      </c>
      <c r="E18" s="14"/>
      <c r="F18" s="14"/>
      <c r="G18" s="15">
        <f>IF(COUNT(E18:F18)=2,F18-E18,"")</f>
        <v>0</v>
      </c>
      <c r="H18" s="14"/>
      <c r="I18" s="16"/>
    </row>
    <row r="19" spans="1:9" ht="34" customHeight="1">
      <c r="A19" s="12">
        <v>12</v>
      </c>
      <c r="B19" s="10" t="s">
        <v>65</v>
      </c>
      <c r="C19" s="13" t="s">
        <v>64</v>
      </c>
      <c r="D19" s="13" t="s">
        <v>54</v>
      </c>
      <c r="E19" s="14"/>
      <c r="F19" s="14"/>
      <c r="G19" s="15">
        <f>IF(COUNT(E19:F19)=2,F19-E19,"")</f>
        <v>0</v>
      </c>
      <c r="H19" s="14"/>
      <c r="I19" s="16"/>
    </row>
    <row r="20" spans="1:9" ht="34" customHeight="1">
      <c r="A20" s="12">
        <v>13</v>
      </c>
      <c r="B20" s="10" t="s">
        <v>66</v>
      </c>
      <c r="C20" s="13" t="s">
        <v>43</v>
      </c>
      <c r="D20" s="13" t="s">
        <v>43</v>
      </c>
      <c r="E20" s="14"/>
      <c r="F20" s="14"/>
      <c r="G20" s="15">
        <f>IF(COUNT(E20:F20)=2,F20-E20,"")</f>
        <v>0</v>
      </c>
      <c r="H20" s="14"/>
      <c r="I20" s="16"/>
    </row>
    <row r="21" spans="1:9" ht="18" customHeight="1">
      <c r="A21" s="11"/>
      <c r="B21" s="11" t="s">
        <v>67</v>
      </c>
      <c r="C21" s="11"/>
      <c r="D21" s="11"/>
      <c r="E21" s="11"/>
      <c r="F21" s="11"/>
      <c r="G21" s="11"/>
      <c r="H21" s="11"/>
      <c r="I21" s="11"/>
    </row>
    <row r="22" spans="1:9" ht="34" customHeight="1">
      <c r="A22" s="12">
        <v>14</v>
      </c>
      <c r="B22" s="10" t="s">
        <v>68</v>
      </c>
      <c r="C22" s="13" t="s">
        <v>69</v>
      </c>
      <c r="D22" s="13" t="s">
        <v>70</v>
      </c>
      <c r="E22" s="14"/>
      <c r="F22" s="14"/>
      <c r="G22" s="15">
        <f>IF(COUNT(E22:F22)=2,F22-E22,"")</f>
        <v>0</v>
      </c>
      <c r="H22" s="14"/>
      <c r="I22" s="16"/>
    </row>
    <row r="23" spans="1:9" ht="34" customHeight="1">
      <c r="A23" s="12">
        <v>15</v>
      </c>
      <c r="B23" s="10" t="s">
        <v>71</v>
      </c>
      <c r="C23" s="13" t="s">
        <v>69</v>
      </c>
      <c r="D23" s="13" t="s">
        <v>70</v>
      </c>
      <c r="E23" s="14"/>
      <c r="F23" s="14"/>
      <c r="G23" s="15">
        <f>IF(COUNT(E23:F23)=2,F23-E23,"")</f>
        <v>0</v>
      </c>
      <c r="H23" s="14"/>
      <c r="I23" s="16"/>
    </row>
    <row r="24" spans="1:9" ht="34" customHeight="1">
      <c r="A24" s="12">
        <v>16</v>
      </c>
      <c r="B24" s="10" t="s">
        <v>72</v>
      </c>
      <c r="C24" s="13" t="s">
        <v>69</v>
      </c>
      <c r="D24" s="13" t="s">
        <v>70</v>
      </c>
      <c r="E24" s="14"/>
      <c r="F24" s="14"/>
      <c r="G24" s="15">
        <f>IF(COUNT(E24:F24)=2,F24-E24,"")</f>
        <v>0</v>
      </c>
      <c r="H24" s="14"/>
      <c r="I24" s="16"/>
    </row>
    <row r="25" spans="1:9" ht="18" customHeight="1">
      <c r="A25" s="11"/>
      <c r="B25" s="11" t="s">
        <v>73</v>
      </c>
      <c r="C25" s="11"/>
      <c r="D25" s="11"/>
      <c r="E25" s="11"/>
      <c r="F25" s="11"/>
      <c r="G25" s="11"/>
      <c r="H25" s="11"/>
      <c r="I25" s="11"/>
    </row>
    <row r="26" spans="1:9" ht="34" customHeight="1">
      <c r="A26" s="12">
        <v>17</v>
      </c>
      <c r="B26" s="10" t="s">
        <v>74</v>
      </c>
      <c r="C26" s="13" t="s">
        <v>75</v>
      </c>
      <c r="D26" s="13" t="s">
        <v>76</v>
      </c>
      <c r="E26" s="14"/>
      <c r="F26" s="14"/>
      <c r="G26" s="15">
        <f>IF(COUNT(E26:F26)=2,F26-E26,"")</f>
        <v>0</v>
      </c>
      <c r="H26" s="14"/>
      <c r="I26" s="16"/>
    </row>
    <row r="27" spans="1:9" ht="34" customHeight="1">
      <c r="A27" s="12">
        <v>18</v>
      </c>
      <c r="B27" s="10" t="s">
        <v>77</v>
      </c>
      <c r="C27" s="13" t="s">
        <v>75</v>
      </c>
      <c r="D27" s="13" t="s">
        <v>76</v>
      </c>
      <c r="E27" s="14"/>
      <c r="F27" s="14"/>
      <c r="G27" s="15">
        <f>IF(COUNT(E27:F27)=2,F27-E27,"")</f>
        <v>0</v>
      </c>
      <c r="H27" s="14"/>
      <c r="I27" s="16"/>
    </row>
    <row r="28" spans="1:9" ht="18" customHeight="1">
      <c r="A28" s="11"/>
      <c r="B28" s="11" t="s">
        <v>78</v>
      </c>
      <c r="C28" s="11"/>
      <c r="D28" s="11"/>
      <c r="E28" s="11"/>
      <c r="F28" s="11"/>
      <c r="G28" s="11"/>
      <c r="H28" s="11"/>
      <c r="I28" s="11"/>
    </row>
    <row r="29" spans="1:9" ht="34" customHeight="1">
      <c r="A29" s="12">
        <v>19</v>
      </c>
      <c r="B29" s="10" t="s">
        <v>79</v>
      </c>
      <c r="C29" s="13" t="s">
        <v>80</v>
      </c>
      <c r="D29" s="13" t="s">
        <v>43</v>
      </c>
      <c r="E29" s="14"/>
      <c r="F29" s="14"/>
      <c r="G29" s="15">
        <f>IF(COUNT(E29:F29)=2,F29-E29,"")</f>
        <v>0</v>
      </c>
      <c r="H29" s="14"/>
      <c r="I29" s="16"/>
    </row>
    <row r="31" spans="1:9">
      <c r="B31" s="17" t="s">
        <v>81</v>
      </c>
      <c r="E31" s="18">
        <f>IFERROR(AVERAGE(E5:E29),"")</f>
        <v>0</v>
      </c>
      <c r="F31" s="18">
        <f>IFERROR(AVERAGE(F5:F29),"")</f>
        <v>0</v>
      </c>
      <c r="G31" s="18">
        <f>IFERROR(AVERAGE(G5:G29),"")</f>
        <v>0</v>
      </c>
      <c r="I31" s="4" t="s">
        <v>82</v>
      </c>
    </row>
    <row r="32" spans="1:9">
      <c r="I32" s="4">
        <f>COUNT(E5:E29)&amp;" of 19 scored"</f>
        <v>0</v>
      </c>
    </row>
  </sheetData>
  <mergeCells count="2">
    <mergeCell ref="A1:I1"/>
    <mergeCell ref="A2:I2"/>
  </mergeCells>
  <conditionalFormatting sqref="G5:G29">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29">
      <formula1>1</formula1>
      <formula2>5</formula2>
    </dataValidation>
    <dataValidation type="list" allowBlank="1" showInputMessage="1" showErrorMessage="1" sqref="H5:H29">
      <formula1>"High,Medium,Low"</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40"/>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83</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18" customHeight="1">
      <c r="A5" s="11"/>
      <c r="B5" s="11" t="s">
        <v>84</v>
      </c>
      <c r="C5" s="11"/>
      <c r="D5" s="11"/>
      <c r="E5" s="11"/>
      <c r="F5" s="11"/>
      <c r="G5" s="11"/>
      <c r="H5" s="11"/>
      <c r="I5" s="11"/>
    </row>
    <row r="6" spans="1:9" ht="34" customHeight="1">
      <c r="A6" s="12">
        <v>1</v>
      </c>
      <c r="B6" s="10" t="s">
        <v>85</v>
      </c>
      <c r="C6" s="13" t="s">
        <v>86</v>
      </c>
      <c r="D6" s="13" t="s">
        <v>87</v>
      </c>
      <c r="E6" s="14"/>
      <c r="F6" s="14"/>
      <c r="G6" s="15">
        <f>IF(COUNT(E6:F6)=2,F6-E6,"")</f>
        <v>0</v>
      </c>
      <c r="H6" s="14"/>
      <c r="I6" s="16"/>
    </row>
    <row r="7" spans="1:9" ht="34" customHeight="1">
      <c r="A7" s="12">
        <v>2</v>
      </c>
      <c r="B7" s="10" t="s">
        <v>88</v>
      </c>
      <c r="C7" s="13" t="s">
        <v>86</v>
      </c>
      <c r="D7" s="13" t="s">
        <v>87</v>
      </c>
      <c r="E7" s="14"/>
      <c r="F7" s="14"/>
      <c r="G7" s="15">
        <f>IF(COUNT(E7:F7)=2,F7-E7,"")</f>
        <v>0</v>
      </c>
      <c r="H7" s="14"/>
      <c r="I7" s="16"/>
    </row>
    <row r="8" spans="1:9" ht="34" customHeight="1">
      <c r="A8" s="12">
        <v>3</v>
      </c>
      <c r="B8" s="10" t="s">
        <v>89</v>
      </c>
      <c r="C8" s="13" t="s">
        <v>43</v>
      </c>
      <c r="D8" s="13" t="s">
        <v>43</v>
      </c>
      <c r="E8" s="14"/>
      <c r="F8" s="14"/>
      <c r="G8" s="15">
        <f>IF(COUNT(E8:F8)=2,F8-E8,"")</f>
        <v>0</v>
      </c>
      <c r="H8" s="14"/>
      <c r="I8" s="16"/>
    </row>
    <row r="9" spans="1:9" ht="34" customHeight="1">
      <c r="A9" s="12">
        <v>4</v>
      </c>
      <c r="B9" s="10" t="s">
        <v>90</v>
      </c>
      <c r="C9" s="13" t="s">
        <v>86</v>
      </c>
      <c r="D9" s="13" t="s">
        <v>91</v>
      </c>
      <c r="E9" s="14"/>
      <c r="F9" s="14"/>
      <c r="G9" s="15">
        <f>IF(COUNT(E9:F9)=2,F9-E9,"")</f>
        <v>0</v>
      </c>
      <c r="H9" s="14"/>
      <c r="I9" s="16"/>
    </row>
    <row r="10" spans="1:9" ht="18" customHeight="1">
      <c r="A10" s="11"/>
      <c r="B10" s="11" t="s">
        <v>92</v>
      </c>
      <c r="C10" s="11"/>
      <c r="D10" s="11"/>
      <c r="E10" s="11"/>
      <c r="F10" s="11"/>
      <c r="G10" s="11"/>
      <c r="H10" s="11"/>
      <c r="I10" s="11"/>
    </row>
    <row r="11" spans="1:9" ht="34" customHeight="1">
      <c r="A11" s="12">
        <v>5</v>
      </c>
      <c r="B11" s="10" t="s">
        <v>93</v>
      </c>
      <c r="C11" s="13" t="s">
        <v>94</v>
      </c>
      <c r="D11" s="13" t="s">
        <v>95</v>
      </c>
      <c r="E11" s="14"/>
      <c r="F11" s="14"/>
      <c r="G11" s="15">
        <f>IF(COUNT(E11:F11)=2,F11-E11,"")</f>
        <v>0</v>
      </c>
      <c r="H11" s="14"/>
      <c r="I11" s="16"/>
    </row>
    <row r="12" spans="1:9" ht="34" customHeight="1">
      <c r="A12" s="12">
        <v>6</v>
      </c>
      <c r="B12" s="10" t="s">
        <v>96</v>
      </c>
      <c r="C12" s="13" t="s">
        <v>86</v>
      </c>
      <c r="D12" s="13" t="s">
        <v>97</v>
      </c>
      <c r="E12" s="14"/>
      <c r="F12" s="14"/>
      <c r="G12" s="15">
        <f>IF(COUNT(E12:F12)=2,F12-E12,"")</f>
        <v>0</v>
      </c>
      <c r="H12" s="14"/>
      <c r="I12" s="16"/>
    </row>
    <row r="13" spans="1:9" ht="18" customHeight="1">
      <c r="A13" s="11"/>
      <c r="B13" s="11" t="s">
        <v>98</v>
      </c>
      <c r="C13" s="11"/>
      <c r="D13" s="11"/>
      <c r="E13" s="11"/>
      <c r="F13" s="11"/>
      <c r="G13" s="11"/>
      <c r="H13" s="11"/>
      <c r="I13" s="11"/>
    </row>
    <row r="14" spans="1:9" ht="34" customHeight="1">
      <c r="A14" s="12">
        <v>7</v>
      </c>
      <c r="B14" s="10" t="s">
        <v>99</v>
      </c>
      <c r="C14" s="13" t="s">
        <v>86</v>
      </c>
      <c r="D14" s="13" t="s">
        <v>91</v>
      </c>
      <c r="E14" s="14"/>
      <c r="F14" s="14"/>
      <c r="G14" s="15">
        <f>IF(COUNT(E14:F14)=2,F14-E14,"")</f>
        <v>0</v>
      </c>
      <c r="H14" s="14"/>
      <c r="I14" s="16"/>
    </row>
    <row r="15" spans="1:9" ht="34" customHeight="1">
      <c r="A15" s="12">
        <v>8</v>
      </c>
      <c r="B15" s="10" t="s">
        <v>100</v>
      </c>
      <c r="C15" s="13" t="s">
        <v>86</v>
      </c>
      <c r="D15" s="13" t="s">
        <v>91</v>
      </c>
      <c r="E15" s="14"/>
      <c r="F15" s="14"/>
      <c r="G15" s="15">
        <f>IF(COUNT(E15:F15)=2,F15-E15,"")</f>
        <v>0</v>
      </c>
      <c r="H15" s="14"/>
      <c r="I15" s="16"/>
    </row>
    <row r="16" spans="1:9" ht="34" customHeight="1">
      <c r="A16" s="12">
        <v>9</v>
      </c>
      <c r="B16" s="10" t="s">
        <v>101</v>
      </c>
      <c r="C16" s="13" t="s">
        <v>86</v>
      </c>
      <c r="D16" s="13" t="s">
        <v>91</v>
      </c>
      <c r="E16" s="14"/>
      <c r="F16" s="14"/>
      <c r="G16" s="15">
        <f>IF(COUNT(E16:F16)=2,F16-E16,"")</f>
        <v>0</v>
      </c>
      <c r="H16" s="14"/>
      <c r="I16" s="16"/>
    </row>
    <row r="17" spans="1:9" ht="34" customHeight="1">
      <c r="A17" s="12">
        <v>10</v>
      </c>
      <c r="B17" s="10" t="s">
        <v>102</v>
      </c>
      <c r="C17" s="13" t="s">
        <v>86</v>
      </c>
      <c r="D17" s="13" t="s">
        <v>91</v>
      </c>
      <c r="E17" s="14"/>
      <c r="F17" s="14"/>
      <c r="G17" s="15">
        <f>IF(COUNT(E17:F17)=2,F17-E17,"")</f>
        <v>0</v>
      </c>
      <c r="H17" s="14"/>
      <c r="I17" s="16"/>
    </row>
    <row r="18" spans="1:9" ht="34" customHeight="1">
      <c r="A18" s="12">
        <v>11</v>
      </c>
      <c r="B18" s="10" t="s">
        <v>103</v>
      </c>
      <c r="C18" s="13" t="s">
        <v>86</v>
      </c>
      <c r="D18" s="13" t="s">
        <v>91</v>
      </c>
      <c r="E18" s="14"/>
      <c r="F18" s="14"/>
      <c r="G18" s="15">
        <f>IF(COUNT(E18:F18)=2,F18-E18,"")</f>
        <v>0</v>
      </c>
      <c r="H18" s="14"/>
      <c r="I18" s="16"/>
    </row>
    <row r="19" spans="1:9" ht="18" customHeight="1">
      <c r="A19" s="11"/>
      <c r="B19" s="11" t="s">
        <v>104</v>
      </c>
      <c r="C19" s="11"/>
      <c r="D19" s="11"/>
      <c r="E19" s="11"/>
      <c r="F19" s="11"/>
      <c r="G19" s="11"/>
      <c r="H19" s="11"/>
      <c r="I19" s="11"/>
    </row>
    <row r="20" spans="1:9" ht="34" customHeight="1">
      <c r="A20" s="12">
        <v>12</v>
      </c>
      <c r="B20" s="10" t="s">
        <v>105</v>
      </c>
      <c r="C20" s="13" t="s">
        <v>43</v>
      </c>
      <c r="D20" s="13" t="s">
        <v>86</v>
      </c>
      <c r="E20" s="14"/>
      <c r="F20" s="14"/>
      <c r="G20" s="15">
        <f>IF(COUNT(E20:F20)=2,F20-E20,"")</f>
        <v>0</v>
      </c>
      <c r="H20" s="14"/>
      <c r="I20" s="16"/>
    </row>
    <row r="21" spans="1:9" ht="34" customHeight="1">
      <c r="A21" s="12">
        <v>13</v>
      </c>
      <c r="B21" s="10" t="s">
        <v>106</v>
      </c>
      <c r="C21" s="13" t="s">
        <v>107</v>
      </c>
      <c r="D21" s="13" t="s">
        <v>43</v>
      </c>
      <c r="E21" s="14"/>
      <c r="F21" s="14"/>
      <c r="G21" s="15">
        <f>IF(COUNT(E21:F21)=2,F21-E21,"")</f>
        <v>0</v>
      </c>
      <c r="H21" s="14"/>
      <c r="I21" s="16"/>
    </row>
    <row r="22" spans="1:9" ht="18" customHeight="1">
      <c r="A22" s="11"/>
      <c r="B22" s="11" t="s">
        <v>108</v>
      </c>
      <c r="C22" s="11"/>
      <c r="D22" s="11"/>
      <c r="E22" s="11"/>
      <c r="F22" s="11"/>
      <c r="G22" s="11"/>
      <c r="H22" s="11"/>
      <c r="I22" s="11"/>
    </row>
    <row r="23" spans="1:9" ht="34" customHeight="1">
      <c r="A23" s="12">
        <v>14</v>
      </c>
      <c r="B23" s="10" t="s">
        <v>109</v>
      </c>
      <c r="C23" s="13" t="s">
        <v>97</v>
      </c>
      <c r="D23" s="13" t="s">
        <v>95</v>
      </c>
      <c r="E23" s="14"/>
      <c r="F23" s="14"/>
      <c r="G23" s="15">
        <f>IF(COUNT(E23:F23)=2,F23-E23,"")</f>
        <v>0</v>
      </c>
      <c r="H23" s="14"/>
      <c r="I23" s="16"/>
    </row>
    <row r="24" spans="1:9" ht="34" customHeight="1">
      <c r="A24" s="12">
        <v>15</v>
      </c>
      <c r="B24" s="10" t="s">
        <v>110</v>
      </c>
      <c r="C24" s="13" t="s">
        <v>97</v>
      </c>
      <c r="D24" s="13" t="s">
        <v>95</v>
      </c>
      <c r="E24" s="14"/>
      <c r="F24" s="14"/>
      <c r="G24" s="15">
        <f>IF(COUNT(E24:F24)=2,F24-E24,"")</f>
        <v>0</v>
      </c>
      <c r="H24" s="14"/>
      <c r="I24" s="16"/>
    </row>
    <row r="25" spans="1:9" ht="34" customHeight="1">
      <c r="A25" s="12">
        <v>16</v>
      </c>
      <c r="B25" s="10" t="s">
        <v>111</v>
      </c>
      <c r="C25" s="13" t="s">
        <v>87</v>
      </c>
      <c r="D25" s="13" t="s">
        <v>112</v>
      </c>
      <c r="E25" s="14"/>
      <c r="F25" s="14"/>
      <c r="G25" s="15">
        <f>IF(COUNT(E25:F25)=2,F25-E25,"")</f>
        <v>0</v>
      </c>
      <c r="H25" s="14"/>
      <c r="I25" s="16"/>
    </row>
    <row r="26" spans="1:9" ht="34" customHeight="1">
      <c r="A26" s="12">
        <v>17</v>
      </c>
      <c r="B26" s="10" t="s">
        <v>113</v>
      </c>
      <c r="C26" s="13" t="s">
        <v>87</v>
      </c>
      <c r="D26" s="13" t="s">
        <v>112</v>
      </c>
      <c r="E26" s="14"/>
      <c r="F26" s="14"/>
      <c r="G26" s="15">
        <f>IF(COUNT(E26:F26)=2,F26-E26,"")</f>
        <v>0</v>
      </c>
      <c r="H26" s="14"/>
      <c r="I26" s="16"/>
    </row>
    <row r="27" spans="1:9" ht="34" customHeight="1">
      <c r="A27" s="12">
        <v>18</v>
      </c>
      <c r="B27" s="10" t="s">
        <v>114</v>
      </c>
      <c r="C27" s="13" t="s">
        <v>87</v>
      </c>
      <c r="D27" s="13" t="s">
        <v>112</v>
      </c>
      <c r="E27" s="14"/>
      <c r="F27" s="14"/>
      <c r="G27" s="15">
        <f>IF(COUNT(E27:F27)=2,F27-E27,"")</f>
        <v>0</v>
      </c>
      <c r="H27" s="14"/>
      <c r="I27" s="16"/>
    </row>
    <row r="28" spans="1:9" ht="34" customHeight="1">
      <c r="A28" s="12">
        <v>19</v>
      </c>
      <c r="B28" s="10" t="s">
        <v>115</v>
      </c>
      <c r="C28" s="13" t="s">
        <v>43</v>
      </c>
      <c r="D28" s="13" t="s">
        <v>43</v>
      </c>
      <c r="E28" s="14"/>
      <c r="F28" s="14"/>
      <c r="G28" s="15">
        <f>IF(COUNT(E28:F28)=2,F28-E28,"")</f>
        <v>0</v>
      </c>
      <c r="H28" s="14"/>
      <c r="I28" s="16"/>
    </row>
    <row r="29" spans="1:9" ht="18" customHeight="1">
      <c r="A29" s="11"/>
      <c r="B29" s="11" t="s">
        <v>116</v>
      </c>
      <c r="C29" s="11"/>
      <c r="D29" s="11"/>
      <c r="E29" s="11"/>
      <c r="F29" s="11"/>
      <c r="G29" s="11"/>
      <c r="H29" s="11"/>
      <c r="I29" s="11"/>
    </row>
    <row r="30" spans="1:9" ht="34" customHeight="1">
      <c r="A30" s="12">
        <v>20</v>
      </c>
      <c r="B30" s="10" t="s">
        <v>117</v>
      </c>
      <c r="C30" s="13" t="s">
        <v>86</v>
      </c>
      <c r="D30" s="13" t="s">
        <v>118</v>
      </c>
      <c r="E30" s="14"/>
      <c r="F30" s="14"/>
      <c r="G30" s="15">
        <f>IF(COUNT(E30:F30)=2,F30-E30,"")</f>
        <v>0</v>
      </c>
      <c r="H30" s="14"/>
      <c r="I30" s="16"/>
    </row>
    <row r="31" spans="1:9" ht="34" customHeight="1">
      <c r="A31" s="12">
        <v>21</v>
      </c>
      <c r="B31" s="10" t="s">
        <v>119</v>
      </c>
      <c r="C31" s="13" t="s">
        <v>86</v>
      </c>
      <c r="D31" s="13" t="s">
        <v>118</v>
      </c>
      <c r="E31" s="14"/>
      <c r="F31" s="14"/>
      <c r="G31" s="15">
        <f>IF(COUNT(E31:F31)=2,F31-E31,"")</f>
        <v>0</v>
      </c>
      <c r="H31" s="14"/>
      <c r="I31" s="16"/>
    </row>
    <row r="32" spans="1:9" ht="34" customHeight="1">
      <c r="A32" s="12">
        <v>22</v>
      </c>
      <c r="B32" s="10" t="s">
        <v>120</v>
      </c>
      <c r="C32" s="13" t="s">
        <v>118</v>
      </c>
      <c r="D32" s="13" t="s">
        <v>121</v>
      </c>
      <c r="E32" s="14"/>
      <c r="F32" s="14"/>
      <c r="G32" s="15">
        <f>IF(COUNT(E32:F32)=2,F32-E32,"")</f>
        <v>0</v>
      </c>
      <c r="H32" s="14"/>
      <c r="I32" s="16"/>
    </row>
    <row r="33" spans="1:9" ht="34" customHeight="1">
      <c r="A33" s="12">
        <v>23</v>
      </c>
      <c r="B33" s="10" t="s">
        <v>122</v>
      </c>
      <c r="C33" s="13" t="s">
        <v>118</v>
      </c>
      <c r="D33" s="13" t="s">
        <v>121</v>
      </c>
      <c r="E33" s="14"/>
      <c r="F33" s="14"/>
      <c r="G33" s="15">
        <f>IF(COUNT(E33:F33)=2,F33-E33,"")</f>
        <v>0</v>
      </c>
      <c r="H33" s="14"/>
      <c r="I33" s="16"/>
    </row>
    <row r="34" spans="1:9" ht="18" customHeight="1">
      <c r="A34" s="11"/>
      <c r="B34" s="11" t="s">
        <v>123</v>
      </c>
      <c r="C34" s="11"/>
      <c r="D34" s="11"/>
      <c r="E34" s="11"/>
      <c r="F34" s="11"/>
      <c r="G34" s="11"/>
      <c r="H34" s="11"/>
      <c r="I34" s="11"/>
    </row>
    <row r="35" spans="1:9" ht="34" customHeight="1">
      <c r="A35" s="12">
        <v>24</v>
      </c>
      <c r="B35" s="10" t="s">
        <v>124</v>
      </c>
      <c r="C35" s="13" t="s">
        <v>75</v>
      </c>
      <c r="D35" s="13" t="s">
        <v>76</v>
      </c>
      <c r="E35" s="14"/>
      <c r="F35" s="14"/>
      <c r="G35" s="15">
        <f>IF(COUNT(E35:F35)=2,F35-E35,"")</f>
        <v>0</v>
      </c>
      <c r="H35" s="14"/>
      <c r="I35" s="16"/>
    </row>
    <row r="36" spans="1:9" ht="34" customHeight="1">
      <c r="A36" s="12">
        <v>25</v>
      </c>
      <c r="B36" s="10" t="s">
        <v>125</v>
      </c>
      <c r="C36" s="13" t="s">
        <v>75</v>
      </c>
      <c r="D36" s="13" t="s">
        <v>76</v>
      </c>
      <c r="E36" s="14"/>
      <c r="F36" s="14"/>
      <c r="G36" s="15">
        <f>IF(COUNT(E36:F36)=2,F36-E36,"")</f>
        <v>0</v>
      </c>
      <c r="H36" s="14"/>
      <c r="I36" s="16"/>
    </row>
    <row r="37" spans="1:9" ht="34" customHeight="1">
      <c r="A37" s="12">
        <v>26</v>
      </c>
      <c r="B37" s="10" t="s">
        <v>126</v>
      </c>
      <c r="C37" s="13" t="s">
        <v>75</v>
      </c>
      <c r="D37" s="13" t="s">
        <v>76</v>
      </c>
      <c r="E37" s="14"/>
      <c r="F37" s="14"/>
      <c r="G37" s="15">
        <f>IF(COUNT(E37:F37)=2,F37-E37,"")</f>
        <v>0</v>
      </c>
      <c r="H37" s="14"/>
      <c r="I37" s="16"/>
    </row>
    <row r="39" spans="1:9">
      <c r="B39" s="17" t="s">
        <v>81</v>
      </c>
      <c r="E39" s="18">
        <f>IFERROR(AVERAGE(E5:E37),"")</f>
        <v>0</v>
      </c>
      <c r="F39" s="18">
        <f>IFERROR(AVERAGE(F5:F37),"")</f>
        <v>0</v>
      </c>
      <c r="G39" s="18">
        <f>IFERROR(AVERAGE(G5:G37),"")</f>
        <v>0</v>
      </c>
      <c r="I39" s="4" t="s">
        <v>127</v>
      </c>
    </row>
    <row r="40" spans="1:9">
      <c r="I40" s="4">
        <f>COUNT(E5:E37)&amp;" of 26 scored"</f>
        <v>0</v>
      </c>
    </row>
  </sheetData>
  <mergeCells count="2">
    <mergeCell ref="A1:I1"/>
    <mergeCell ref="A2:I2"/>
  </mergeCells>
  <conditionalFormatting sqref="G5:G37">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37">
      <formula1>1</formula1>
      <formula2>5</formula2>
    </dataValidation>
    <dataValidation type="list" allowBlank="1" showInputMessage="1" showErrorMessage="1" sqref="H5:H37">
      <formula1>"High,Medium,Low"</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19"/>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128</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18" customHeight="1">
      <c r="A5" s="11"/>
      <c r="B5" s="11" t="s">
        <v>129</v>
      </c>
      <c r="C5" s="11"/>
      <c r="D5" s="11"/>
      <c r="E5" s="11"/>
      <c r="F5" s="11"/>
      <c r="G5" s="11"/>
      <c r="H5" s="11"/>
      <c r="I5" s="11"/>
    </row>
    <row r="6" spans="1:9" ht="34" customHeight="1">
      <c r="A6" s="12">
        <v>1</v>
      </c>
      <c r="B6" s="10" t="s">
        <v>130</v>
      </c>
      <c r="C6" s="13" t="s">
        <v>131</v>
      </c>
      <c r="D6" s="13" t="s">
        <v>132</v>
      </c>
      <c r="E6" s="14"/>
      <c r="F6" s="14"/>
      <c r="G6" s="15">
        <f>IF(COUNT(E6:F6)=2,F6-E6,"")</f>
        <v>0</v>
      </c>
      <c r="H6" s="14"/>
      <c r="I6" s="16"/>
    </row>
    <row r="7" spans="1:9" ht="34" customHeight="1">
      <c r="A7" s="12">
        <v>2</v>
      </c>
      <c r="B7" s="10" t="s">
        <v>133</v>
      </c>
      <c r="C7" s="13" t="s">
        <v>131</v>
      </c>
      <c r="D7" s="13" t="s">
        <v>132</v>
      </c>
      <c r="E7" s="14"/>
      <c r="F7" s="14"/>
      <c r="G7" s="15">
        <f>IF(COUNT(E7:F7)=2,F7-E7,"")</f>
        <v>0</v>
      </c>
      <c r="H7" s="14"/>
      <c r="I7" s="16"/>
    </row>
    <row r="8" spans="1:9" ht="34" customHeight="1">
      <c r="A8" s="12">
        <v>3</v>
      </c>
      <c r="B8" s="10" t="s">
        <v>134</v>
      </c>
      <c r="C8" s="13" t="s">
        <v>131</v>
      </c>
      <c r="D8" s="13" t="s">
        <v>43</v>
      </c>
      <c r="E8" s="14"/>
      <c r="F8" s="14"/>
      <c r="G8" s="15">
        <f>IF(COUNT(E8:F8)=2,F8-E8,"")</f>
        <v>0</v>
      </c>
      <c r="H8" s="14"/>
      <c r="I8" s="16"/>
    </row>
    <row r="9" spans="1:9" ht="34" customHeight="1">
      <c r="A9" s="12">
        <v>4</v>
      </c>
      <c r="B9" s="10" t="s">
        <v>135</v>
      </c>
      <c r="C9" s="13" t="s">
        <v>132</v>
      </c>
      <c r="D9" s="13" t="s">
        <v>43</v>
      </c>
      <c r="E9" s="14"/>
      <c r="F9" s="14"/>
      <c r="G9" s="15">
        <f>IF(COUNT(E9:F9)=2,F9-E9,"")</f>
        <v>0</v>
      </c>
      <c r="H9" s="14"/>
      <c r="I9" s="16"/>
    </row>
    <row r="10" spans="1:9" ht="18" customHeight="1">
      <c r="A10" s="11"/>
      <c r="B10" s="11" t="s">
        <v>136</v>
      </c>
      <c r="C10" s="11"/>
      <c r="D10" s="11"/>
      <c r="E10" s="11"/>
      <c r="F10" s="11"/>
      <c r="G10" s="11"/>
      <c r="H10" s="11"/>
      <c r="I10" s="11"/>
    </row>
    <row r="11" spans="1:9" ht="34" customHeight="1">
      <c r="A11" s="12">
        <v>5</v>
      </c>
      <c r="B11" s="10" t="s">
        <v>137</v>
      </c>
      <c r="C11" s="13" t="s">
        <v>131</v>
      </c>
      <c r="D11" s="13" t="s">
        <v>132</v>
      </c>
      <c r="E11" s="14"/>
      <c r="F11" s="14"/>
      <c r="G11" s="15">
        <f>IF(COUNT(E11:F11)=2,F11-E11,"")</f>
        <v>0</v>
      </c>
      <c r="H11" s="14"/>
      <c r="I11" s="16"/>
    </row>
    <row r="12" spans="1:9" ht="34" customHeight="1">
      <c r="A12" s="12">
        <v>6</v>
      </c>
      <c r="B12" s="10" t="s">
        <v>138</v>
      </c>
      <c r="C12" s="13" t="s">
        <v>131</v>
      </c>
      <c r="D12" s="13" t="s">
        <v>132</v>
      </c>
      <c r="E12" s="14"/>
      <c r="F12" s="14"/>
      <c r="G12" s="15">
        <f>IF(COUNT(E12:F12)=2,F12-E12,"")</f>
        <v>0</v>
      </c>
      <c r="H12" s="14"/>
      <c r="I12" s="16"/>
    </row>
    <row r="13" spans="1:9" ht="34" customHeight="1">
      <c r="A13" s="12">
        <v>7</v>
      </c>
      <c r="B13" s="10" t="s">
        <v>139</v>
      </c>
      <c r="C13" s="13" t="s">
        <v>140</v>
      </c>
      <c r="D13" s="13" t="s">
        <v>43</v>
      </c>
      <c r="E13" s="14"/>
      <c r="F13" s="14"/>
      <c r="G13" s="15">
        <f>IF(COUNT(E13:F13)=2,F13-E13,"")</f>
        <v>0</v>
      </c>
      <c r="H13" s="14"/>
      <c r="I13" s="16"/>
    </row>
    <row r="14" spans="1:9" ht="18" customHeight="1">
      <c r="A14" s="11"/>
      <c r="B14" s="11" t="s">
        <v>141</v>
      </c>
      <c r="C14" s="11"/>
      <c r="D14" s="11"/>
      <c r="E14" s="11"/>
      <c r="F14" s="11"/>
      <c r="G14" s="11"/>
      <c r="H14" s="11"/>
      <c r="I14" s="11"/>
    </row>
    <row r="15" spans="1:9" ht="34" customHeight="1">
      <c r="A15" s="12">
        <v>8</v>
      </c>
      <c r="B15" s="10" t="s">
        <v>142</v>
      </c>
      <c r="C15" s="13" t="s">
        <v>107</v>
      </c>
      <c r="D15" s="13" t="s">
        <v>43</v>
      </c>
      <c r="E15" s="14"/>
      <c r="F15" s="14"/>
      <c r="G15" s="15">
        <f>IF(COUNT(E15:F15)=2,F15-E15,"")</f>
        <v>0</v>
      </c>
      <c r="H15" s="14"/>
      <c r="I15" s="16"/>
    </row>
    <row r="16" spans="1:9" ht="34" customHeight="1">
      <c r="A16" s="12">
        <v>9</v>
      </c>
      <c r="B16" s="10" t="s">
        <v>143</v>
      </c>
      <c r="C16" s="13" t="s">
        <v>107</v>
      </c>
      <c r="D16" s="13" t="s">
        <v>43</v>
      </c>
      <c r="E16" s="14"/>
      <c r="F16" s="14"/>
      <c r="G16" s="15">
        <f>IF(COUNT(E16:F16)=2,F16-E16,"")</f>
        <v>0</v>
      </c>
      <c r="H16" s="14"/>
      <c r="I16" s="16"/>
    </row>
    <row r="18" spans="2:9">
      <c r="B18" s="17" t="s">
        <v>81</v>
      </c>
      <c r="E18" s="18">
        <f>IFERROR(AVERAGE(E5:E16),"")</f>
        <v>0</v>
      </c>
      <c r="F18" s="18">
        <f>IFERROR(AVERAGE(F5:F16),"")</f>
        <v>0</v>
      </c>
      <c r="G18" s="18">
        <f>IFERROR(AVERAGE(G5:G16),"")</f>
        <v>0</v>
      </c>
      <c r="I18" s="4" t="s">
        <v>144</v>
      </c>
    </row>
    <row r="19" spans="2:9">
      <c r="I19" s="4">
        <f>COUNT(E5:E16)&amp;" of 9 scored"</f>
        <v>0</v>
      </c>
    </row>
  </sheetData>
  <mergeCells count="2">
    <mergeCell ref="A1:I1"/>
    <mergeCell ref="A2:I2"/>
  </mergeCells>
  <conditionalFormatting sqref="G5:G16">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16">
      <formula1>1</formula1>
      <formula2>5</formula2>
    </dataValidation>
    <dataValidation type="list" allowBlank="1" showInputMessage="1" showErrorMessage="1" sqref="H5:H16">
      <formula1>"High,Medium,Low"</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27"/>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4.7109375" customWidth="1"/>
    <col min="2" max="2" width="40.7109375" customWidth="1"/>
    <col min="3" max="3" width="34.7109375" customWidth="1"/>
    <col min="4" max="4" width="30.7109375" customWidth="1"/>
    <col min="5" max="6" width="9.7109375" customWidth="1"/>
    <col min="7" max="7" width="7.7109375" customWidth="1"/>
    <col min="8" max="8" width="11.7109375" customWidth="1"/>
    <col min="9" max="9" width="46.7109375" customWidth="1"/>
  </cols>
  <sheetData>
    <row r="1" spans="1:9" ht="30" customHeight="1">
      <c r="A1" s="1" t="s">
        <v>0</v>
      </c>
      <c r="B1" s="1"/>
      <c r="C1" s="1"/>
      <c r="D1" s="1"/>
      <c r="E1" s="1"/>
      <c r="F1" s="1"/>
      <c r="G1" s="1"/>
      <c r="H1" s="1"/>
      <c r="I1" s="1"/>
    </row>
    <row r="2" spans="1:9" ht="18" customHeight="1">
      <c r="A2" s="2" t="s">
        <v>145</v>
      </c>
      <c r="B2" s="2"/>
      <c r="C2" s="2"/>
      <c r="D2" s="2"/>
      <c r="E2" s="2"/>
      <c r="F2" s="2"/>
      <c r="G2" s="2"/>
      <c r="H2" s="2"/>
      <c r="I2" s="2"/>
    </row>
    <row r="4" spans="1:9" ht="30" customHeight="1">
      <c r="A4" s="8" t="s">
        <v>32</v>
      </c>
      <c r="B4" s="8" t="s">
        <v>33</v>
      </c>
      <c r="C4" s="8" t="s">
        <v>34</v>
      </c>
      <c r="D4" s="8" t="s">
        <v>35</v>
      </c>
      <c r="E4" s="8" t="s">
        <v>36</v>
      </c>
      <c r="F4" s="8" t="s">
        <v>37</v>
      </c>
      <c r="G4" s="8" t="s">
        <v>38</v>
      </c>
      <c r="H4" s="8" t="s">
        <v>39</v>
      </c>
      <c r="I4" s="8" t="s">
        <v>40</v>
      </c>
    </row>
    <row r="5" spans="1:9" ht="18" customHeight="1">
      <c r="A5" s="11"/>
      <c r="B5" s="11" t="s">
        <v>146</v>
      </c>
      <c r="C5" s="11"/>
      <c r="D5" s="11"/>
      <c r="E5" s="11"/>
      <c r="F5" s="11"/>
      <c r="G5" s="11"/>
      <c r="H5" s="11"/>
      <c r="I5" s="11"/>
    </row>
    <row r="6" spans="1:9" ht="34" customHeight="1">
      <c r="A6" s="12">
        <v>1</v>
      </c>
      <c r="B6" s="10" t="s">
        <v>147</v>
      </c>
      <c r="C6" s="13" t="s">
        <v>148</v>
      </c>
      <c r="D6" s="13" t="s">
        <v>149</v>
      </c>
      <c r="E6" s="14"/>
      <c r="F6" s="14"/>
      <c r="G6" s="15">
        <f>IF(COUNT(E6:F6)=2,F6-E6,"")</f>
        <v>0</v>
      </c>
      <c r="H6" s="14"/>
      <c r="I6" s="16"/>
    </row>
    <row r="7" spans="1:9" ht="34" customHeight="1">
      <c r="A7" s="12">
        <v>2</v>
      </c>
      <c r="B7" s="10" t="s">
        <v>150</v>
      </c>
      <c r="C7" s="13" t="s">
        <v>148</v>
      </c>
      <c r="D7" s="13" t="s">
        <v>149</v>
      </c>
      <c r="E7" s="14"/>
      <c r="F7" s="14"/>
      <c r="G7" s="15">
        <f>IF(COUNT(E7:F7)=2,F7-E7,"")</f>
        <v>0</v>
      </c>
      <c r="H7" s="14"/>
      <c r="I7" s="16"/>
    </row>
    <row r="8" spans="1:9" ht="34" customHeight="1">
      <c r="A8" s="12">
        <v>3</v>
      </c>
      <c r="B8" s="10" t="s">
        <v>151</v>
      </c>
      <c r="C8" s="13" t="s">
        <v>148</v>
      </c>
      <c r="D8" s="13" t="s">
        <v>149</v>
      </c>
      <c r="E8" s="14"/>
      <c r="F8" s="14"/>
      <c r="G8" s="15">
        <f>IF(COUNT(E8:F8)=2,F8-E8,"")</f>
        <v>0</v>
      </c>
      <c r="H8" s="14"/>
      <c r="I8" s="16"/>
    </row>
    <row r="9" spans="1:9" ht="34" customHeight="1">
      <c r="A9" s="12">
        <v>4</v>
      </c>
      <c r="B9" s="10" t="s">
        <v>152</v>
      </c>
      <c r="C9" s="13" t="s">
        <v>148</v>
      </c>
      <c r="D9" s="13" t="s">
        <v>149</v>
      </c>
      <c r="E9" s="14"/>
      <c r="F9" s="14"/>
      <c r="G9" s="15">
        <f>IF(COUNT(E9:F9)=2,F9-E9,"")</f>
        <v>0</v>
      </c>
      <c r="H9" s="14"/>
      <c r="I9" s="16"/>
    </row>
    <row r="10" spans="1:9" ht="34" customHeight="1">
      <c r="A10" s="12">
        <v>5</v>
      </c>
      <c r="B10" s="10" t="s">
        <v>153</v>
      </c>
      <c r="C10" s="13" t="s">
        <v>43</v>
      </c>
      <c r="D10" s="13" t="s">
        <v>43</v>
      </c>
      <c r="E10" s="14"/>
      <c r="F10" s="14"/>
      <c r="G10" s="15">
        <f>IF(COUNT(E10:F10)=2,F10-E10,"")</f>
        <v>0</v>
      </c>
      <c r="H10" s="14"/>
      <c r="I10" s="16"/>
    </row>
    <row r="11" spans="1:9" ht="18" customHeight="1">
      <c r="A11" s="11"/>
      <c r="B11" s="11" t="s">
        <v>154</v>
      </c>
      <c r="C11" s="11"/>
      <c r="D11" s="11"/>
      <c r="E11" s="11"/>
      <c r="F11" s="11"/>
      <c r="G11" s="11"/>
      <c r="H11" s="11"/>
      <c r="I11" s="11"/>
    </row>
    <row r="12" spans="1:9" ht="34" customHeight="1">
      <c r="A12" s="12">
        <v>6</v>
      </c>
      <c r="B12" s="10" t="s">
        <v>155</v>
      </c>
      <c r="C12" s="13" t="s">
        <v>156</v>
      </c>
      <c r="D12" s="13" t="s">
        <v>157</v>
      </c>
      <c r="E12" s="14"/>
      <c r="F12" s="14"/>
      <c r="G12" s="15">
        <f>IF(COUNT(E12:F12)=2,F12-E12,"")</f>
        <v>0</v>
      </c>
      <c r="H12" s="14"/>
      <c r="I12" s="16"/>
    </row>
    <row r="13" spans="1:9" ht="34" customHeight="1">
      <c r="A13" s="12">
        <v>7</v>
      </c>
      <c r="B13" s="10" t="s">
        <v>158</v>
      </c>
      <c r="C13" s="13" t="s">
        <v>156</v>
      </c>
      <c r="D13" s="13" t="s">
        <v>157</v>
      </c>
      <c r="E13" s="14"/>
      <c r="F13" s="14"/>
      <c r="G13" s="15">
        <f>IF(COUNT(E13:F13)=2,F13-E13,"")</f>
        <v>0</v>
      </c>
      <c r="H13" s="14"/>
      <c r="I13" s="16"/>
    </row>
    <row r="14" spans="1:9" ht="34" customHeight="1">
      <c r="A14" s="12">
        <v>8</v>
      </c>
      <c r="B14" s="10" t="s">
        <v>159</v>
      </c>
      <c r="C14" s="13" t="s">
        <v>156</v>
      </c>
      <c r="D14" s="13" t="s">
        <v>157</v>
      </c>
      <c r="E14" s="14"/>
      <c r="F14" s="14"/>
      <c r="G14" s="15">
        <f>IF(COUNT(E14:F14)=2,F14-E14,"")</f>
        <v>0</v>
      </c>
      <c r="H14" s="14"/>
      <c r="I14" s="16"/>
    </row>
    <row r="15" spans="1:9" ht="34" customHeight="1">
      <c r="A15" s="12">
        <v>9</v>
      </c>
      <c r="B15" s="10" t="s">
        <v>160</v>
      </c>
      <c r="C15" s="13" t="s">
        <v>69</v>
      </c>
      <c r="D15" s="13" t="s">
        <v>70</v>
      </c>
      <c r="E15" s="14"/>
      <c r="F15" s="14"/>
      <c r="G15" s="15">
        <f>IF(COUNT(E15:F15)=2,F15-E15,"")</f>
        <v>0</v>
      </c>
      <c r="H15" s="14"/>
      <c r="I15" s="16"/>
    </row>
    <row r="16" spans="1:9" ht="18" customHeight="1">
      <c r="A16" s="11"/>
      <c r="B16" s="11" t="s">
        <v>161</v>
      </c>
      <c r="C16" s="11"/>
      <c r="D16" s="11"/>
      <c r="E16" s="11"/>
      <c r="F16" s="11"/>
      <c r="G16" s="11"/>
      <c r="H16" s="11"/>
      <c r="I16" s="11"/>
    </row>
    <row r="17" spans="1:9" ht="34" customHeight="1">
      <c r="A17" s="12">
        <v>10</v>
      </c>
      <c r="B17" s="10" t="s">
        <v>162</v>
      </c>
      <c r="C17" s="13" t="s">
        <v>43</v>
      </c>
      <c r="D17" s="13" t="s">
        <v>43</v>
      </c>
      <c r="E17" s="14"/>
      <c r="F17" s="14"/>
      <c r="G17" s="15">
        <f>IF(COUNT(E17:F17)=2,F17-E17,"")</f>
        <v>0</v>
      </c>
      <c r="H17" s="14"/>
      <c r="I17" s="16"/>
    </row>
    <row r="18" spans="1:9" ht="34" customHeight="1">
      <c r="A18" s="12">
        <v>11</v>
      </c>
      <c r="B18" s="10" t="s">
        <v>163</v>
      </c>
      <c r="C18" s="13" t="s">
        <v>43</v>
      </c>
      <c r="D18" s="13" t="s">
        <v>43</v>
      </c>
      <c r="E18" s="14"/>
      <c r="F18" s="14"/>
      <c r="G18" s="15">
        <f>IF(COUNT(E18:F18)=2,F18-E18,"")</f>
        <v>0</v>
      </c>
      <c r="H18" s="14"/>
      <c r="I18" s="16"/>
    </row>
    <row r="19" spans="1:9" ht="34" customHeight="1">
      <c r="A19" s="12">
        <v>12</v>
      </c>
      <c r="B19" s="10" t="s">
        <v>164</v>
      </c>
      <c r="C19" s="13" t="s">
        <v>75</v>
      </c>
      <c r="D19" s="13" t="s">
        <v>165</v>
      </c>
      <c r="E19" s="14"/>
      <c r="F19" s="14"/>
      <c r="G19" s="15">
        <f>IF(COUNT(E19:F19)=2,F19-E19,"")</f>
        <v>0</v>
      </c>
      <c r="H19" s="14"/>
      <c r="I19" s="16"/>
    </row>
    <row r="20" spans="1:9" ht="18" customHeight="1">
      <c r="A20" s="11"/>
      <c r="B20" s="11" t="s">
        <v>166</v>
      </c>
      <c r="C20" s="11"/>
      <c r="D20" s="11"/>
      <c r="E20" s="11"/>
      <c r="F20" s="11"/>
      <c r="G20" s="11"/>
      <c r="H20" s="11"/>
      <c r="I20" s="11"/>
    </row>
    <row r="21" spans="1:9" ht="34" customHeight="1">
      <c r="A21" s="12">
        <v>13</v>
      </c>
      <c r="B21" s="10" t="s">
        <v>167</v>
      </c>
      <c r="C21" s="13" t="s">
        <v>168</v>
      </c>
      <c r="D21" s="13" t="s">
        <v>43</v>
      </c>
      <c r="E21" s="14"/>
      <c r="F21" s="14"/>
      <c r="G21" s="15">
        <f>IF(COUNT(E21:F21)=2,F21-E21,"")</f>
        <v>0</v>
      </c>
      <c r="H21" s="14"/>
      <c r="I21" s="16"/>
    </row>
    <row r="22" spans="1:9" ht="34" customHeight="1">
      <c r="A22" s="12">
        <v>14</v>
      </c>
      <c r="B22" s="10" t="s">
        <v>169</v>
      </c>
      <c r="C22" s="13" t="s">
        <v>43</v>
      </c>
      <c r="D22" s="13" t="s">
        <v>43</v>
      </c>
      <c r="E22" s="14"/>
      <c r="F22" s="14"/>
      <c r="G22" s="15">
        <f>IF(COUNT(E22:F22)=2,F22-E22,"")</f>
        <v>0</v>
      </c>
      <c r="H22" s="14"/>
      <c r="I22" s="16"/>
    </row>
    <row r="23" spans="1:9" ht="34" customHeight="1">
      <c r="A23" s="12">
        <v>15</v>
      </c>
      <c r="B23" s="10" t="s">
        <v>170</v>
      </c>
      <c r="C23" s="13" t="s">
        <v>171</v>
      </c>
      <c r="D23" s="13" t="s">
        <v>172</v>
      </c>
      <c r="E23" s="14"/>
      <c r="F23" s="14"/>
      <c r="G23" s="15">
        <f>IF(COUNT(E23:F23)=2,F23-E23,"")</f>
        <v>0</v>
      </c>
      <c r="H23" s="14"/>
      <c r="I23" s="16"/>
    </row>
    <row r="24" spans="1:9" ht="34" customHeight="1">
      <c r="A24" s="12">
        <v>16</v>
      </c>
      <c r="B24" s="10" t="s">
        <v>173</v>
      </c>
      <c r="C24" s="13" t="s">
        <v>171</v>
      </c>
      <c r="D24" s="13" t="s">
        <v>172</v>
      </c>
      <c r="E24" s="14"/>
      <c r="F24" s="14"/>
      <c r="G24" s="15">
        <f>IF(COUNT(E24:F24)=2,F24-E24,"")</f>
        <v>0</v>
      </c>
      <c r="H24" s="14"/>
      <c r="I24" s="16"/>
    </row>
    <row r="26" spans="1:9">
      <c r="B26" s="17" t="s">
        <v>81</v>
      </c>
      <c r="E26" s="18">
        <f>IFERROR(AVERAGE(E5:E24),"")</f>
        <v>0</v>
      </c>
      <c r="F26" s="18">
        <f>IFERROR(AVERAGE(F5:F24),"")</f>
        <v>0</v>
      </c>
      <c r="G26" s="18">
        <f>IFERROR(AVERAGE(G5:G24),"")</f>
        <v>0</v>
      </c>
      <c r="I26" s="4" t="s">
        <v>174</v>
      </c>
    </row>
    <row r="27" spans="1:9">
      <c r="I27" s="4">
        <f>COUNT(E5:E24)&amp;" of 16 scored"</f>
        <v>0</v>
      </c>
    </row>
  </sheetData>
  <mergeCells count="2">
    <mergeCell ref="A1:I1"/>
    <mergeCell ref="A2:I2"/>
  </mergeCells>
  <conditionalFormatting sqref="G5:G24">
    <cfRule type="cellIs" dxfId="0" priority="1" operator="greaterThanOrEqual">
      <formula>2</formula>
    </cfRule>
    <cfRule type="cellIs" dxfId="1" priority="2" operator="equal">
      <formula>1</formula>
    </cfRule>
    <cfRule type="cellIs" dxfId="2" priority="3" operator="lessThanOrEqual">
      <formula>0</formula>
    </cfRule>
  </conditionalFormatting>
  <dataValidations count="2">
    <dataValidation type="whole" allowBlank="1" showInputMessage="1" showErrorMessage="1" errorTitle="1 to 5 only" error="Fractional scores and ranges make next year's comparison impossible." promptTitle="Maturity level" prompt="Whole number 1 to 5." sqref="E5:F24">
      <formula1>1</formula1>
      <formula2>5</formula2>
    </dataValidation>
    <dataValidation type="list" allowBlank="1" showInputMessage="1" showErrorMessage="1" sqref="H5:H24">
      <formula1>"High,Medium,Low"</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5"/>
  <sheetViews>
    <sheetView showGridLines="0" workbookViewId="0"/>
  </sheetViews>
  <sheetFormatPr defaultRowHeight="15"/>
  <cols>
    <col min="1" max="1" width="40.7109375" customWidth="1"/>
    <col min="2" max="2" width="14.7109375" customWidth="1"/>
    <col min="3" max="6" width="13.7109375" customWidth="1"/>
    <col min="7" max="7" width="3.7109375" customWidth="1"/>
    <col min="8" max="8" width="42.7109375" customWidth="1"/>
  </cols>
  <sheetData>
    <row r="1" spans="1:9" ht="30" customHeight="1">
      <c r="A1" s="1" t="s">
        <v>0</v>
      </c>
      <c r="B1" s="1"/>
      <c r="C1" s="1"/>
      <c r="D1" s="1"/>
      <c r="E1" s="1"/>
      <c r="F1" s="1"/>
      <c r="G1" s="1"/>
      <c r="H1" s="1"/>
      <c r="I1" s="1"/>
    </row>
    <row r="2" spans="1:9" ht="18" customHeight="1">
      <c r="A2" s="2" t="s">
        <v>175</v>
      </c>
      <c r="B2" s="2"/>
      <c r="C2" s="2"/>
      <c r="D2" s="2"/>
      <c r="E2" s="2"/>
      <c r="F2" s="2"/>
      <c r="G2" s="2"/>
      <c r="H2" s="2"/>
      <c r="I2" s="2"/>
    </row>
    <row r="4" spans="1:9" ht="26" customHeight="1">
      <c r="A4" s="19">
        <f>COUNT('Domain 1'!E5:E29)+COUNT('Domain 2'!E5:E37)+COUNT('Domain 3'!E5:E16)+COUNT('Domain 4'!E5:E24)</f>
        <v>0</v>
      </c>
      <c r="B4" s="19">
        <f>IFERROR(AVERAGE('Domain 1'!E5:E29,'Domain 2'!E5:E37,'Domain 3'!E5:E16,'Domain 4'!E5:E24),"")</f>
        <v>0</v>
      </c>
      <c r="C4" s="19">
        <f>IFERROR(AVERAGE('Domain 1'!F5:F29,'Domain 2'!F5:F37,'Domain 3'!F5:F16,'Domain 4'!F5:F24),"")</f>
        <v>0</v>
      </c>
      <c r="D4" s="19">
        <f>COUNTIFS('Domain 1'!E5:E29,"&lt;3",'Domain 1'!E5:E29,"&gt;0")+COUNTIFS('Domain 2'!E5:E37,"&lt;3",'Domain 2'!E5:E37,"&gt;0")+COUNTIFS('Domain 3'!E5:E16,"&lt;3",'Domain 3'!E5:E16,"&gt;0")+COUNTIFS('Domain 4'!E5:E24,"&lt;3",'Domain 4'!E5:E24,"&gt;0")</f>
        <v>0</v>
      </c>
    </row>
    <row r="5" spans="1:9">
      <c r="A5" s="20" t="s">
        <v>176</v>
      </c>
      <c r="B5" s="20" t="s">
        <v>177</v>
      </c>
      <c r="C5" s="20" t="s">
        <v>178</v>
      </c>
      <c r="D5" s="20" t="s">
        <v>179</v>
      </c>
    </row>
    <row r="7" spans="1:9">
      <c r="A7" s="3" t="s">
        <v>180</v>
      </c>
      <c r="H7" s="3" t="s">
        <v>187</v>
      </c>
    </row>
    <row r="8" spans="1:9">
      <c r="A8" s="8" t="s">
        <v>181</v>
      </c>
      <c r="B8" s="8" t="s">
        <v>182</v>
      </c>
      <c r="C8" s="8" t="s">
        <v>183</v>
      </c>
      <c r="D8" s="8" t="s">
        <v>184</v>
      </c>
      <c r="E8" s="8" t="s">
        <v>185</v>
      </c>
      <c r="F8" s="8" t="s">
        <v>186</v>
      </c>
      <c r="H8" s="7" t="s">
        <v>188</v>
      </c>
    </row>
    <row r="9" spans="1:9">
      <c r="A9" s="10" t="s">
        <v>31</v>
      </c>
      <c r="B9" s="12">
        <v>19</v>
      </c>
      <c r="C9" s="12">
        <f>COUNT('Domain 1'!E5:E29)</f>
        <v>0</v>
      </c>
      <c r="D9" s="18">
        <f>IFERROR(AVERAGE('Domain 1'!E5:E29),"")</f>
        <v>0</v>
      </c>
      <c r="E9" s="18">
        <f>IFERROR(AVERAGE('Domain 1'!F5:F29),"")</f>
        <v>0</v>
      </c>
      <c r="F9" s="18">
        <f>IFERROR(AVERAGE('Domain 1'!G5:G29),"")</f>
        <v>0</v>
      </c>
      <c r="H9" s="7"/>
    </row>
    <row r="10" spans="1:9">
      <c r="A10" s="10" t="s">
        <v>83</v>
      </c>
      <c r="B10" s="12">
        <v>26</v>
      </c>
      <c r="C10" s="12">
        <f>COUNT('Domain 2'!E5:E37)</f>
        <v>0</v>
      </c>
      <c r="D10" s="18">
        <f>IFERROR(AVERAGE('Domain 2'!E5:E37),"")</f>
        <v>0</v>
      </c>
      <c r="E10" s="18">
        <f>IFERROR(AVERAGE('Domain 2'!F5:F37),"")</f>
        <v>0</v>
      </c>
      <c r="F10" s="18">
        <f>IFERROR(AVERAGE('Domain 2'!G5:G37),"")</f>
        <v>0</v>
      </c>
      <c r="H10" s="7"/>
    </row>
    <row r="11" spans="1:9">
      <c r="A11" s="10" t="s">
        <v>128</v>
      </c>
      <c r="B11" s="12">
        <v>9</v>
      </c>
      <c r="C11" s="12">
        <f>COUNT('Domain 3'!E5:E16)</f>
        <v>0</v>
      </c>
      <c r="D11" s="18">
        <f>IFERROR(AVERAGE('Domain 3'!E5:E16),"")</f>
        <v>0</v>
      </c>
      <c r="E11" s="18">
        <f>IFERROR(AVERAGE('Domain 3'!F5:F16),"")</f>
        <v>0</v>
      </c>
      <c r="F11" s="18">
        <f>IFERROR(AVERAGE('Domain 3'!G5:G16),"")</f>
        <v>0</v>
      </c>
      <c r="H11" s="7"/>
    </row>
    <row r="12" spans="1:9">
      <c r="A12" s="10" t="s">
        <v>145</v>
      </c>
      <c r="B12" s="12">
        <v>16</v>
      </c>
      <c r="C12" s="12">
        <f>COUNT('Domain 4'!E5:E24)</f>
        <v>0</v>
      </c>
      <c r="D12" s="18">
        <f>IFERROR(AVERAGE('Domain 4'!E5:E24),"")</f>
        <v>0</v>
      </c>
      <c r="E12" s="18">
        <f>IFERROR(AVERAGE('Domain 4'!F5:F24),"")</f>
        <v>0</v>
      </c>
      <c r="F12" s="18">
        <f>IFERROR(AVERAGE('Domain 4'!G5:G24),"")</f>
        <v>0</v>
      </c>
      <c r="H12" s="7"/>
    </row>
    <row r="13" spans="1:9">
      <c r="H13" s="7"/>
    </row>
    <row r="14" spans="1:9">
      <c r="H14" s="7"/>
    </row>
    <row r="15" spans="1:9">
      <c r="H15" s="7"/>
    </row>
  </sheetData>
  <mergeCells count="3">
    <mergeCell ref="A1:I1"/>
    <mergeCell ref="A2:I2"/>
    <mergeCell ref="H8:H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I21"/>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5"/>
  <cols>
    <col min="1" max="1" width="34.7109375" customWidth="1"/>
    <col min="2" max="2" width="18.7109375" customWidth="1"/>
    <col min="3" max="3" width="46.7109375" customWidth="1"/>
    <col min="4" max="4" width="16.7109375" customWidth="1"/>
    <col min="5" max="6" width="14.7109375" customWidth="1"/>
  </cols>
  <sheetData>
    <row r="1" spans="1:9" ht="30" customHeight="1">
      <c r="A1" s="1" t="s">
        <v>0</v>
      </c>
      <c r="B1" s="1"/>
      <c r="C1" s="1"/>
      <c r="D1" s="1"/>
      <c r="E1" s="1"/>
      <c r="F1" s="1"/>
      <c r="G1" s="1"/>
      <c r="H1" s="1"/>
      <c r="I1" s="1"/>
    </row>
    <row r="2" spans="1:9" ht="18" customHeight="1">
      <c r="A2" s="2" t="s">
        <v>189</v>
      </c>
      <c r="B2" s="2"/>
      <c r="C2" s="2"/>
      <c r="D2" s="2"/>
      <c r="E2" s="2"/>
      <c r="F2" s="2"/>
      <c r="G2" s="2"/>
      <c r="H2" s="2"/>
      <c r="I2" s="2"/>
    </row>
    <row r="4" spans="1:9" ht="26" customHeight="1">
      <c r="A4" s="8" t="s">
        <v>190</v>
      </c>
      <c r="B4" s="8" t="s">
        <v>191</v>
      </c>
      <c r="C4" s="8" t="s">
        <v>192</v>
      </c>
      <c r="D4" s="8" t="s">
        <v>193</v>
      </c>
      <c r="E4" s="8" t="s">
        <v>194</v>
      </c>
      <c r="F4" s="8" t="s">
        <v>195</v>
      </c>
    </row>
    <row r="5" spans="1:9" ht="26" customHeight="1">
      <c r="A5" s="10" t="s">
        <v>196</v>
      </c>
      <c r="B5" s="10" t="s">
        <v>197</v>
      </c>
      <c r="C5" s="10" t="s">
        <v>198</v>
      </c>
      <c r="D5" s="12" t="s">
        <v>199</v>
      </c>
      <c r="E5" s="12" t="s">
        <v>200</v>
      </c>
      <c r="F5" s="12" t="s">
        <v>201</v>
      </c>
    </row>
    <row r="6" spans="1:9" ht="26" customHeight="1">
      <c r="A6" s="10" t="s">
        <v>202</v>
      </c>
      <c r="B6" s="10" t="s">
        <v>197</v>
      </c>
      <c r="C6" s="10" t="s">
        <v>203</v>
      </c>
      <c r="D6" s="12" t="s">
        <v>204</v>
      </c>
      <c r="E6" s="12" t="s">
        <v>205</v>
      </c>
      <c r="F6" s="12" t="s">
        <v>204</v>
      </c>
    </row>
    <row r="7" spans="1:9" ht="26" customHeight="1">
      <c r="A7" s="10" t="s">
        <v>206</v>
      </c>
      <c r="B7" s="10" t="s">
        <v>197</v>
      </c>
      <c r="C7" s="10" t="s">
        <v>203</v>
      </c>
      <c r="D7" s="12" t="s">
        <v>207</v>
      </c>
      <c r="E7" s="12" t="s">
        <v>205</v>
      </c>
      <c r="F7" s="12" t="s">
        <v>204</v>
      </c>
    </row>
    <row r="8" spans="1:9" ht="26" customHeight="1">
      <c r="A8" s="10" t="s">
        <v>208</v>
      </c>
      <c r="B8" s="10" t="s">
        <v>197</v>
      </c>
      <c r="C8" s="10" t="s">
        <v>209</v>
      </c>
      <c r="D8" s="12" t="s">
        <v>207</v>
      </c>
      <c r="E8" s="12" t="s">
        <v>205</v>
      </c>
      <c r="F8" s="12" t="s">
        <v>204</v>
      </c>
    </row>
    <row r="9" spans="1:9" ht="26" customHeight="1">
      <c r="A9" s="10" t="s">
        <v>210</v>
      </c>
      <c r="B9" s="10" t="s">
        <v>197</v>
      </c>
      <c r="C9" s="10" t="s">
        <v>211</v>
      </c>
      <c r="D9" s="12" t="s">
        <v>207</v>
      </c>
      <c r="E9" s="12" t="s">
        <v>212</v>
      </c>
      <c r="F9" s="12" t="s">
        <v>207</v>
      </c>
    </row>
    <row r="10" spans="1:9" ht="26" customHeight="1">
      <c r="A10" s="10" t="s">
        <v>213</v>
      </c>
      <c r="B10" s="10" t="s">
        <v>197</v>
      </c>
      <c r="C10" s="10" t="s">
        <v>214</v>
      </c>
      <c r="D10" s="12" t="s">
        <v>207</v>
      </c>
      <c r="E10" s="12" t="s">
        <v>212</v>
      </c>
      <c r="F10" s="12" t="s">
        <v>207</v>
      </c>
    </row>
    <row r="11" spans="1:9" ht="26" customHeight="1">
      <c r="A11" s="10" t="s">
        <v>215</v>
      </c>
      <c r="B11" s="10" t="s">
        <v>197</v>
      </c>
      <c r="C11" s="10" t="s">
        <v>216</v>
      </c>
      <c r="D11" s="12" t="s">
        <v>217</v>
      </c>
      <c r="E11" s="12" t="s">
        <v>205</v>
      </c>
      <c r="F11" s="12" t="s">
        <v>218</v>
      </c>
    </row>
    <row r="12" spans="1:9" ht="26" customHeight="1">
      <c r="A12" s="10" t="s">
        <v>219</v>
      </c>
      <c r="B12" s="10" t="s">
        <v>197</v>
      </c>
      <c r="C12" s="10" t="s">
        <v>220</v>
      </c>
      <c r="D12" s="12" t="s">
        <v>217</v>
      </c>
      <c r="E12" s="12" t="s">
        <v>221</v>
      </c>
      <c r="F12" s="12" t="s">
        <v>204</v>
      </c>
    </row>
    <row r="13" spans="1:9" ht="26" customHeight="1">
      <c r="A13" s="10" t="s">
        <v>222</v>
      </c>
      <c r="B13" s="10" t="s">
        <v>197</v>
      </c>
      <c r="C13" s="10" t="s">
        <v>223</v>
      </c>
      <c r="D13" s="12" t="s">
        <v>217</v>
      </c>
      <c r="E13" s="12" t="s">
        <v>221</v>
      </c>
      <c r="F13" s="12" t="s">
        <v>224</v>
      </c>
    </row>
    <row r="14" spans="1:9" ht="26" customHeight="1">
      <c r="A14" s="10" t="s">
        <v>225</v>
      </c>
      <c r="B14" s="10" t="s">
        <v>226</v>
      </c>
      <c r="C14" s="10" t="s">
        <v>227</v>
      </c>
      <c r="D14" s="12" t="s">
        <v>207</v>
      </c>
      <c r="E14" s="12" t="s">
        <v>221</v>
      </c>
      <c r="F14" s="12" t="s">
        <v>204</v>
      </c>
    </row>
    <row r="15" spans="1:9" ht="26" customHeight="1">
      <c r="A15" s="10" t="s">
        <v>228</v>
      </c>
      <c r="B15" s="10" t="s">
        <v>226</v>
      </c>
      <c r="C15" s="10" t="s">
        <v>229</v>
      </c>
      <c r="D15" s="12" t="s">
        <v>207</v>
      </c>
      <c r="E15" s="12" t="s">
        <v>221</v>
      </c>
      <c r="F15" s="12" t="s">
        <v>204</v>
      </c>
    </row>
    <row r="16" spans="1:9" ht="26" customHeight="1">
      <c r="A16" s="10" t="s">
        <v>230</v>
      </c>
      <c r="B16" s="10" t="s">
        <v>231</v>
      </c>
      <c r="C16" s="10" t="s">
        <v>232</v>
      </c>
      <c r="D16" s="12" t="s">
        <v>207</v>
      </c>
      <c r="E16" s="12" t="s">
        <v>205</v>
      </c>
      <c r="F16" s="12" t="s">
        <v>204</v>
      </c>
    </row>
    <row r="17" spans="1:6" ht="26" customHeight="1">
      <c r="A17" s="10" t="s">
        <v>233</v>
      </c>
      <c r="B17" s="10" t="s">
        <v>231</v>
      </c>
      <c r="C17" s="10" t="s">
        <v>227</v>
      </c>
      <c r="D17" s="12" t="s">
        <v>217</v>
      </c>
      <c r="E17" s="12" t="s">
        <v>221</v>
      </c>
      <c r="F17" s="12" t="s">
        <v>204</v>
      </c>
    </row>
    <row r="18" spans="1:6" ht="26" customHeight="1">
      <c r="A18" s="10" t="s">
        <v>234</v>
      </c>
      <c r="B18" s="10" t="s">
        <v>231</v>
      </c>
      <c r="C18" s="10" t="s">
        <v>235</v>
      </c>
      <c r="D18" s="12" t="s">
        <v>207</v>
      </c>
      <c r="E18" s="12" t="s">
        <v>212</v>
      </c>
      <c r="F18" s="12" t="s">
        <v>207</v>
      </c>
    </row>
    <row r="19" spans="1:6" ht="26" customHeight="1">
      <c r="A19" s="10" t="s">
        <v>236</v>
      </c>
      <c r="B19" s="10" t="s">
        <v>226</v>
      </c>
      <c r="C19" s="10" t="s">
        <v>237</v>
      </c>
      <c r="D19" s="12" t="s">
        <v>217</v>
      </c>
      <c r="E19" s="12" t="s">
        <v>212</v>
      </c>
      <c r="F19" s="12" t="s">
        <v>207</v>
      </c>
    </row>
    <row r="20" spans="1:6" ht="26" customHeight="1">
      <c r="A20" s="10" t="s">
        <v>238</v>
      </c>
      <c r="B20" s="10" t="s">
        <v>239</v>
      </c>
      <c r="C20" s="10" t="s">
        <v>240</v>
      </c>
      <c r="D20" s="12" t="s">
        <v>241</v>
      </c>
      <c r="E20" s="12" t="s">
        <v>221</v>
      </c>
      <c r="F20" s="12" t="s">
        <v>221</v>
      </c>
    </row>
    <row r="21" spans="1:6" ht="26" customHeight="1">
      <c r="A21" s="10" t="s">
        <v>242</v>
      </c>
      <c r="B21" s="10" t="s">
        <v>226</v>
      </c>
      <c r="C21" s="10" t="s">
        <v>243</v>
      </c>
      <c r="D21" s="12" t="s">
        <v>204</v>
      </c>
      <c r="E21" s="12" t="s">
        <v>205</v>
      </c>
      <c r="F21" s="12" t="s">
        <v>204</v>
      </c>
    </row>
  </sheetData>
  <mergeCells count="2">
    <mergeCell ref="A1:I1"/>
    <mergeCell ref="A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Q3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34.7109375" customWidth="1"/>
    <col min="2" max="2" width="11.7109375" customWidth="1"/>
    <col min="3" max="17" width="6.7109375" customWidth="1"/>
  </cols>
  <sheetData>
    <row r="1" spans="1:17" ht="30" customHeight="1">
      <c r="A1" s="1" t="s">
        <v>0</v>
      </c>
      <c r="B1" s="1"/>
      <c r="C1" s="1"/>
      <c r="D1" s="1"/>
      <c r="E1" s="1"/>
      <c r="F1" s="1"/>
      <c r="G1" s="1"/>
      <c r="H1" s="1"/>
      <c r="I1" s="1"/>
    </row>
    <row r="2" spans="1:17" ht="18" customHeight="1">
      <c r="A2" s="2" t="s">
        <v>244</v>
      </c>
      <c r="B2" s="2"/>
      <c r="C2" s="2"/>
      <c r="D2" s="2"/>
      <c r="E2" s="2"/>
      <c r="F2" s="2"/>
      <c r="G2" s="2"/>
      <c r="H2" s="2"/>
      <c r="I2" s="2"/>
    </row>
    <row r="4" spans="1:17" ht="86" customHeight="1">
      <c r="A4" s="8" t="s">
        <v>245</v>
      </c>
      <c r="B4" s="8" t="s">
        <v>246</v>
      </c>
      <c r="C4" s="21" t="s">
        <v>247</v>
      </c>
      <c r="D4" s="21" t="s">
        <v>131</v>
      </c>
      <c r="E4" s="21" t="s">
        <v>132</v>
      </c>
      <c r="F4" s="21" t="s">
        <v>248</v>
      </c>
      <c r="G4" s="21" t="s">
        <v>249</v>
      </c>
      <c r="H4" s="21" t="s">
        <v>50</v>
      </c>
      <c r="I4" s="21" t="s">
        <v>46</v>
      </c>
      <c r="J4" s="21" t="s">
        <v>61</v>
      </c>
      <c r="K4" s="21" t="s">
        <v>121</v>
      </c>
      <c r="L4" s="21" t="s">
        <v>118</v>
      </c>
      <c r="M4" s="21" t="s">
        <v>97</v>
      </c>
      <c r="N4" s="21" t="s">
        <v>250</v>
      </c>
      <c r="O4" s="21" t="s">
        <v>251</v>
      </c>
      <c r="P4" s="21" t="s">
        <v>95</v>
      </c>
      <c r="Q4" s="21" t="s">
        <v>252</v>
      </c>
    </row>
    <row r="5" spans="1:17">
      <c r="A5" s="22" t="s">
        <v>253</v>
      </c>
      <c r="B5" s="22"/>
      <c r="C5" s="22"/>
      <c r="D5" s="22"/>
      <c r="E5" s="22"/>
      <c r="F5" s="22"/>
      <c r="G5" s="22"/>
      <c r="H5" s="22"/>
      <c r="I5" s="22"/>
      <c r="J5" s="22"/>
      <c r="K5" s="22"/>
      <c r="L5" s="22"/>
      <c r="M5" s="22"/>
      <c r="N5" s="22"/>
      <c r="O5" s="22"/>
      <c r="P5" s="22"/>
      <c r="Q5" s="22"/>
    </row>
    <row r="6" spans="1:17">
      <c r="A6" s="10" t="s">
        <v>254</v>
      </c>
      <c r="B6" s="12" t="s">
        <v>255</v>
      </c>
      <c r="C6" s="23" t="s">
        <v>256</v>
      </c>
      <c r="D6" s="23" t="s">
        <v>256</v>
      </c>
      <c r="E6" s="23" t="s">
        <v>256</v>
      </c>
      <c r="F6" s="23" t="s">
        <v>256</v>
      </c>
      <c r="G6" s="23" t="s">
        <v>256</v>
      </c>
      <c r="H6" s="23" t="s">
        <v>256</v>
      </c>
      <c r="I6" s="23" t="s">
        <v>256</v>
      </c>
      <c r="J6" s="23" t="s">
        <v>256</v>
      </c>
      <c r="K6" s="23" t="s">
        <v>256</v>
      </c>
      <c r="L6" s="23" t="s">
        <v>256</v>
      </c>
      <c r="M6" s="23" t="s">
        <v>43</v>
      </c>
      <c r="N6" s="23" t="s">
        <v>43</v>
      </c>
      <c r="O6" s="23" t="s">
        <v>43</v>
      </c>
      <c r="P6" s="23" t="s">
        <v>43</v>
      </c>
      <c r="Q6" s="23" t="s">
        <v>43</v>
      </c>
    </row>
    <row r="7" spans="1:17">
      <c r="A7" s="10" t="s">
        <v>257</v>
      </c>
      <c r="B7" s="12" t="s">
        <v>255</v>
      </c>
      <c r="C7" s="23" t="s">
        <v>258</v>
      </c>
      <c r="D7" s="23" t="s">
        <v>43</v>
      </c>
      <c r="E7" s="23" t="s">
        <v>43</v>
      </c>
      <c r="F7" s="23" t="s">
        <v>43</v>
      </c>
      <c r="G7" s="23" t="s">
        <v>43</v>
      </c>
      <c r="H7" s="23" t="s">
        <v>258</v>
      </c>
      <c r="I7" s="23" t="s">
        <v>259</v>
      </c>
      <c r="J7" s="23" t="s">
        <v>258</v>
      </c>
      <c r="K7" s="23" t="s">
        <v>43</v>
      </c>
      <c r="L7" s="23" t="s">
        <v>43</v>
      </c>
      <c r="M7" s="23" t="s">
        <v>43</v>
      </c>
      <c r="N7" s="23" t="s">
        <v>43</v>
      </c>
      <c r="O7" s="23" t="s">
        <v>43</v>
      </c>
      <c r="P7" s="23" t="s">
        <v>43</v>
      </c>
      <c r="Q7" s="23" t="s">
        <v>43</v>
      </c>
    </row>
    <row r="8" spans="1:17">
      <c r="A8" s="10" t="s">
        <v>260</v>
      </c>
      <c r="B8" s="12" t="s">
        <v>255</v>
      </c>
      <c r="C8" s="23" t="s">
        <v>256</v>
      </c>
      <c r="D8" s="23" t="s">
        <v>43</v>
      </c>
      <c r="E8" s="23" t="s">
        <v>43</v>
      </c>
      <c r="F8" s="23" t="s">
        <v>43</v>
      </c>
      <c r="G8" s="23" t="s">
        <v>43</v>
      </c>
      <c r="H8" s="23" t="s">
        <v>259</v>
      </c>
      <c r="I8" s="23" t="s">
        <v>256</v>
      </c>
      <c r="J8" s="23" t="s">
        <v>256</v>
      </c>
      <c r="K8" s="23" t="s">
        <v>43</v>
      </c>
      <c r="L8" s="23" t="s">
        <v>43</v>
      </c>
      <c r="M8" s="23" t="s">
        <v>43</v>
      </c>
      <c r="N8" s="23" t="s">
        <v>43</v>
      </c>
      <c r="O8" s="23" t="s">
        <v>43</v>
      </c>
      <c r="P8" s="23" t="s">
        <v>43</v>
      </c>
      <c r="Q8" s="23" t="s">
        <v>43</v>
      </c>
    </row>
    <row r="9" spans="1:17">
      <c r="A9" s="10" t="s">
        <v>261</v>
      </c>
      <c r="B9" s="12" t="s">
        <v>255</v>
      </c>
      <c r="C9" s="23" t="s">
        <v>258</v>
      </c>
      <c r="D9" s="23" t="s">
        <v>256</v>
      </c>
      <c r="E9" s="23" t="s">
        <v>256</v>
      </c>
      <c r="F9" s="23" t="s">
        <v>256</v>
      </c>
      <c r="G9" s="23" t="s">
        <v>256</v>
      </c>
      <c r="H9" s="23" t="s">
        <v>256</v>
      </c>
      <c r="I9" s="23" t="s">
        <v>258</v>
      </c>
      <c r="J9" s="23" t="s">
        <v>258</v>
      </c>
      <c r="K9" s="23" t="s">
        <v>259</v>
      </c>
      <c r="L9" s="23" t="s">
        <v>259</v>
      </c>
      <c r="M9" s="23" t="s">
        <v>258</v>
      </c>
      <c r="N9" s="23" t="s">
        <v>43</v>
      </c>
      <c r="O9" s="23" t="s">
        <v>43</v>
      </c>
      <c r="P9" s="23" t="s">
        <v>43</v>
      </c>
      <c r="Q9" s="23" t="s">
        <v>256</v>
      </c>
    </row>
    <row r="10" spans="1:17">
      <c r="A10" s="10" t="s">
        <v>262</v>
      </c>
      <c r="B10" s="12" t="s">
        <v>255</v>
      </c>
      <c r="C10" s="23" t="s">
        <v>259</v>
      </c>
      <c r="D10" s="23" t="s">
        <v>259</v>
      </c>
      <c r="E10" s="23" t="s">
        <v>259</v>
      </c>
      <c r="F10" s="23" t="s">
        <v>259</v>
      </c>
      <c r="G10" s="23" t="s">
        <v>259</v>
      </c>
      <c r="H10" s="23" t="s">
        <v>259</v>
      </c>
      <c r="I10" s="23" t="s">
        <v>259</v>
      </c>
      <c r="J10" s="23" t="s">
        <v>259</v>
      </c>
      <c r="K10" s="23" t="s">
        <v>259</v>
      </c>
      <c r="L10" s="23" t="s">
        <v>259</v>
      </c>
      <c r="M10" s="23" t="s">
        <v>259</v>
      </c>
      <c r="N10" s="23" t="s">
        <v>43</v>
      </c>
      <c r="O10" s="23" t="s">
        <v>258</v>
      </c>
      <c r="P10" s="23" t="s">
        <v>43</v>
      </c>
      <c r="Q10" s="23" t="s">
        <v>259</v>
      </c>
    </row>
    <row r="11" spans="1:17">
      <c r="A11" s="10" t="s">
        <v>263</v>
      </c>
      <c r="B11" s="12" t="s">
        <v>255</v>
      </c>
      <c r="C11" s="23" t="s">
        <v>43</v>
      </c>
      <c r="D11" s="23" t="s">
        <v>43</v>
      </c>
      <c r="E11" s="23" t="s">
        <v>43</v>
      </c>
      <c r="F11" s="23" t="s">
        <v>43</v>
      </c>
      <c r="G11" s="23" t="s">
        <v>43</v>
      </c>
      <c r="H11" s="23" t="s">
        <v>43</v>
      </c>
      <c r="I11" s="23" t="s">
        <v>43</v>
      </c>
      <c r="J11" s="23" t="s">
        <v>259</v>
      </c>
      <c r="K11" s="23" t="s">
        <v>43</v>
      </c>
      <c r="L11" s="23" t="s">
        <v>43</v>
      </c>
      <c r="M11" s="23" t="s">
        <v>43</v>
      </c>
      <c r="N11" s="23" t="s">
        <v>43</v>
      </c>
      <c r="O11" s="23" t="s">
        <v>43</v>
      </c>
      <c r="P11" s="23" t="s">
        <v>43</v>
      </c>
      <c r="Q11" s="23" t="s">
        <v>43</v>
      </c>
    </row>
    <row r="12" spans="1:17">
      <c r="A12" s="10" t="s">
        <v>264</v>
      </c>
      <c r="B12" s="12" t="s">
        <v>255</v>
      </c>
      <c r="C12" s="23" t="s">
        <v>43</v>
      </c>
      <c r="D12" s="23" t="s">
        <v>43</v>
      </c>
      <c r="E12" s="23" t="s">
        <v>43</v>
      </c>
      <c r="F12" s="23" t="s">
        <v>43</v>
      </c>
      <c r="G12" s="23" t="s">
        <v>43</v>
      </c>
      <c r="H12" s="23" t="s">
        <v>259</v>
      </c>
      <c r="I12" s="23" t="s">
        <v>259</v>
      </c>
      <c r="J12" s="23" t="s">
        <v>259</v>
      </c>
      <c r="K12" s="23" t="s">
        <v>256</v>
      </c>
      <c r="L12" s="23" t="s">
        <v>256</v>
      </c>
      <c r="M12" s="23" t="s">
        <v>43</v>
      </c>
      <c r="N12" s="23" t="s">
        <v>43</v>
      </c>
      <c r="O12" s="23" t="s">
        <v>43</v>
      </c>
      <c r="P12" s="23" t="s">
        <v>43</v>
      </c>
      <c r="Q12" s="23" t="s">
        <v>43</v>
      </c>
    </row>
    <row r="13" spans="1:17">
      <c r="A13" s="10" t="s">
        <v>265</v>
      </c>
      <c r="B13" s="12" t="s">
        <v>255</v>
      </c>
      <c r="C13" s="23" t="s">
        <v>256</v>
      </c>
      <c r="D13" s="23" t="s">
        <v>259</v>
      </c>
      <c r="E13" s="23" t="s">
        <v>259</v>
      </c>
      <c r="F13" s="23" t="s">
        <v>259</v>
      </c>
      <c r="G13" s="23" t="s">
        <v>259</v>
      </c>
      <c r="H13" s="23" t="s">
        <v>259</v>
      </c>
      <c r="I13" s="23" t="s">
        <v>259</v>
      </c>
      <c r="J13" s="23" t="s">
        <v>259</v>
      </c>
      <c r="K13" s="23" t="s">
        <v>259</v>
      </c>
      <c r="L13" s="23" t="s">
        <v>259</v>
      </c>
      <c r="M13" s="23" t="s">
        <v>256</v>
      </c>
      <c r="N13" s="23" t="s">
        <v>258</v>
      </c>
      <c r="O13" s="23" t="s">
        <v>256</v>
      </c>
      <c r="P13" s="23" t="s">
        <v>43</v>
      </c>
      <c r="Q13" s="23" t="s">
        <v>256</v>
      </c>
    </row>
    <row r="14" spans="1:17">
      <c r="A14" s="10" t="s">
        <v>266</v>
      </c>
      <c r="B14" s="12" t="s">
        <v>255</v>
      </c>
      <c r="C14" s="23" t="s">
        <v>259</v>
      </c>
      <c r="D14" s="23" t="s">
        <v>259</v>
      </c>
      <c r="E14" s="23" t="s">
        <v>259</v>
      </c>
      <c r="F14" s="23" t="s">
        <v>259</v>
      </c>
      <c r="G14" s="23" t="s">
        <v>259</v>
      </c>
      <c r="H14" s="23" t="s">
        <v>258</v>
      </c>
      <c r="I14" s="23" t="s">
        <v>258</v>
      </c>
      <c r="J14" s="23" t="s">
        <v>258</v>
      </c>
      <c r="K14" s="23" t="s">
        <v>258</v>
      </c>
      <c r="L14" s="23" t="s">
        <v>258</v>
      </c>
      <c r="M14" s="23" t="s">
        <v>258</v>
      </c>
      <c r="N14" s="23" t="s">
        <v>43</v>
      </c>
      <c r="O14" s="23" t="s">
        <v>258</v>
      </c>
      <c r="P14" s="23" t="s">
        <v>43</v>
      </c>
      <c r="Q14" s="23" t="s">
        <v>258</v>
      </c>
    </row>
    <row r="15" spans="1:17">
      <c r="A15" s="22" t="s">
        <v>267</v>
      </c>
      <c r="B15" s="22"/>
      <c r="C15" s="22"/>
      <c r="D15" s="22"/>
      <c r="E15" s="22"/>
      <c r="F15" s="22"/>
      <c r="G15" s="22"/>
      <c r="H15" s="22"/>
      <c r="I15" s="22"/>
      <c r="J15" s="22"/>
      <c r="K15" s="22"/>
      <c r="L15" s="22"/>
      <c r="M15" s="22"/>
      <c r="N15" s="22"/>
      <c r="O15" s="22"/>
      <c r="P15" s="22"/>
      <c r="Q15" s="22"/>
    </row>
    <row r="16" spans="1:17">
      <c r="A16" s="10" t="s">
        <v>268</v>
      </c>
      <c r="B16" s="12" t="s">
        <v>269</v>
      </c>
      <c r="C16" s="23" t="s">
        <v>43</v>
      </c>
      <c r="D16" s="23" t="s">
        <v>43</v>
      </c>
      <c r="E16" s="23" t="s">
        <v>43</v>
      </c>
      <c r="F16" s="23" t="s">
        <v>43</v>
      </c>
      <c r="G16" s="23" t="s">
        <v>43</v>
      </c>
      <c r="H16" s="23" t="s">
        <v>43</v>
      </c>
      <c r="I16" s="23" t="s">
        <v>43</v>
      </c>
      <c r="J16" s="23" t="s">
        <v>43</v>
      </c>
      <c r="K16" s="23" t="s">
        <v>259</v>
      </c>
      <c r="L16" s="23" t="s">
        <v>258</v>
      </c>
      <c r="M16" s="23" t="s">
        <v>256</v>
      </c>
      <c r="N16" s="23" t="s">
        <v>258</v>
      </c>
      <c r="O16" s="23" t="s">
        <v>258</v>
      </c>
      <c r="P16" s="23" t="s">
        <v>256</v>
      </c>
      <c r="Q16" s="23" t="s">
        <v>259</v>
      </c>
    </row>
    <row r="17" spans="1:17">
      <c r="A17" s="10" t="s">
        <v>270</v>
      </c>
      <c r="B17" s="12" t="s">
        <v>269</v>
      </c>
      <c r="C17" s="23" t="s">
        <v>43</v>
      </c>
      <c r="D17" s="23" t="s">
        <v>258</v>
      </c>
      <c r="E17" s="23" t="s">
        <v>258</v>
      </c>
      <c r="F17" s="23" t="s">
        <v>43</v>
      </c>
      <c r="G17" s="23" t="s">
        <v>43</v>
      </c>
      <c r="H17" s="23" t="s">
        <v>43</v>
      </c>
      <c r="I17" s="23" t="s">
        <v>43</v>
      </c>
      <c r="J17" s="23" t="s">
        <v>43</v>
      </c>
      <c r="K17" s="23" t="s">
        <v>259</v>
      </c>
      <c r="L17" s="23" t="s">
        <v>258</v>
      </c>
      <c r="M17" s="23" t="s">
        <v>259</v>
      </c>
      <c r="N17" s="23" t="s">
        <v>258</v>
      </c>
      <c r="O17" s="23" t="s">
        <v>258</v>
      </c>
      <c r="P17" s="23" t="s">
        <v>256</v>
      </c>
      <c r="Q17" s="23" t="s">
        <v>259</v>
      </c>
    </row>
    <row r="18" spans="1:17">
      <c r="A18" s="10" t="s">
        <v>271</v>
      </c>
      <c r="B18" s="12" t="s">
        <v>269</v>
      </c>
      <c r="C18" s="23" t="s">
        <v>43</v>
      </c>
      <c r="D18" s="23" t="s">
        <v>43</v>
      </c>
      <c r="E18" s="23" t="s">
        <v>43</v>
      </c>
      <c r="F18" s="23" t="s">
        <v>43</v>
      </c>
      <c r="G18" s="23" t="s">
        <v>43</v>
      </c>
      <c r="H18" s="23" t="s">
        <v>43</v>
      </c>
      <c r="I18" s="23" t="s">
        <v>43</v>
      </c>
      <c r="J18" s="23" t="s">
        <v>43</v>
      </c>
      <c r="K18" s="23" t="s">
        <v>259</v>
      </c>
      <c r="L18" s="23" t="s">
        <v>258</v>
      </c>
      <c r="M18" s="23" t="s">
        <v>256</v>
      </c>
      <c r="N18" s="23" t="s">
        <v>43</v>
      </c>
      <c r="O18" s="23" t="s">
        <v>43</v>
      </c>
      <c r="P18" s="23" t="s">
        <v>43</v>
      </c>
      <c r="Q18" s="23" t="s">
        <v>259</v>
      </c>
    </row>
    <row r="19" spans="1:17">
      <c r="A19" s="10" t="s">
        <v>272</v>
      </c>
      <c r="B19" s="12" t="s">
        <v>269</v>
      </c>
      <c r="C19" s="23" t="s">
        <v>43</v>
      </c>
      <c r="D19" s="23" t="s">
        <v>43</v>
      </c>
      <c r="E19" s="23" t="s">
        <v>43</v>
      </c>
      <c r="F19" s="23" t="s">
        <v>43</v>
      </c>
      <c r="G19" s="23" t="s">
        <v>43</v>
      </c>
      <c r="H19" s="23" t="s">
        <v>43</v>
      </c>
      <c r="I19" s="23" t="s">
        <v>43</v>
      </c>
      <c r="J19" s="23" t="s">
        <v>43</v>
      </c>
      <c r="K19" s="23" t="s">
        <v>259</v>
      </c>
      <c r="L19" s="23" t="s">
        <v>256</v>
      </c>
      <c r="M19" s="23" t="s">
        <v>256</v>
      </c>
      <c r="N19" s="23" t="s">
        <v>43</v>
      </c>
      <c r="O19" s="23" t="s">
        <v>43</v>
      </c>
      <c r="P19" s="23" t="s">
        <v>43</v>
      </c>
      <c r="Q19" s="23" t="s">
        <v>259</v>
      </c>
    </row>
    <row r="20" spans="1:17">
      <c r="A20" s="10" t="s">
        <v>273</v>
      </c>
      <c r="B20" s="12" t="s">
        <v>269</v>
      </c>
      <c r="C20" s="23" t="s">
        <v>43</v>
      </c>
      <c r="D20" s="23" t="s">
        <v>258</v>
      </c>
      <c r="E20" s="23" t="s">
        <v>258</v>
      </c>
      <c r="F20" s="23" t="s">
        <v>43</v>
      </c>
      <c r="G20" s="23" t="s">
        <v>43</v>
      </c>
      <c r="H20" s="23" t="s">
        <v>258</v>
      </c>
      <c r="I20" s="23" t="s">
        <v>258</v>
      </c>
      <c r="J20" s="23" t="s">
        <v>258</v>
      </c>
      <c r="K20" s="23" t="s">
        <v>256</v>
      </c>
      <c r="L20" s="23" t="s">
        <v>258</v>
      </c>
      <c r="M20" s="23" t="s">
        <v>258</v>
      </c>
      <c r="N20" s="23" t="s">
        <v>43</v>
      </c>
      <c r="O20" s="23" t="s">
        <v>43</v>
      </c>
      <c r="P20" s="23" t="s">
        <v>43</v>
      </c>
      <c r="Q20" s="23" t="s">
        <v>256</v>
      </c>
    </row>
    <row r="21" spans="1:17">
      <c r="A21" s="10" t="s">
        <v>274</v>
      </c>
      <c r="B21" s="12" t="s">
        <v>231</v>
      </c>
      <c r="C21" s="23" t="s">
        <v>43</v>
      </c>
      <c r="D21" s="23" t="s">
        <v>43</v>
      </c>
      <c r="E21" s="23" t="s">
        <v>43</v>
      </c>
      <c r="F21" s="23" t="s">
        <v>43</v>
      </c>
      <c r="G21" s="23" t="s">
        <v>43</v>
      </c>
      <c r="H21" s="23" t="s">
        <v>43</v>
      </c>
      <c r="I21" s="23" t="s">
        <v>43</v>
      </c>
      <c r="J21" s="23" t="s">
        <v>43</v>
      </c>
      <c r="K21" s="23" t="s">
        <v>258</v>
      </c>
      <c r="L21" s="23" t="s">
        <v>258</v>
      </c>
      <c r="M21" s="23" t="s">
        <v>259</v>
      </c>
      <c r="N21" s="23" t="s">
        <v>258</v>
      </c>
      <c r="O21" s="23" t="s">
        <v>258</v>
      </c>
      <c r="P21" s="23" t="s">
        <v>256</v>
      </c>
      <c r="Q21" s="23" t="s">
        <v>258</v>
      </c>
    </row>
    <row r="22" spans="1:17">
      <c r="A22" s="10" t="s">
        <v>275</v>
      </c>
      <c r="B22" s="12" t="s">
        <v>231</v>
      </c>
      <c r="C22" s="23" t="s">
        <v>43</v>
      </c>
      <c r="D22" s="23" t="s">
        <v>43</v>
      </c>
      <c r="E22" s="23" t="s">
        <v>43</v>
      </c>
      <c r="F22" s="23" t="s">
        <v>43</v>
      </c>
      <c r="G22" s="23" t="s">
        <v>43</v>
      </c>
      <c r="H22" s="23" t="s">
        <v>43</v>
      </c>
      <c r="I22" s="23" t="s">
        <v>43</v>
      </c>
      <c r="J22" s="23" t="s">
        <v>43</v>
      </c>
      <c r="K22" s="23" t="s">
        <v>256</v>
      </c>
      <c r="L22" s="23" t="s">
        <v>258</v>
      </c>
      <c r="M22" s="23" t="s">
        <v>259</v>
      </c>
      <c r="N22" s="23" t="s">
        <v>256</v>
      </c>
      <c r="O22" s="23" t="s">
        <v>258</v>
      </c>
      <c r="P22" s="23" t="s">
        <v>259</v>
      </c>
      <c r="Q22" s="23" t="s">
        <v>256</v>
      </c>
    </row>
    <row r="23" spans="1:17">
      <c r="A23" s="10" t="s">
        <v>276</v>
      </c>
      <c r="B23" s="12" t="s">
        <v>269</v>
      </c>
      <c r="C23" s="23" t="s">
        <v>43</v>
      </c>
      <c r="D23" s="23" t="s">
        <v>43</v>
      </c>
      <c r="E23" s="23" t="s">
        <v>43</v>
      </c>
      <c r="F23" s="23" t="s">
        <v>43</v>
      </c>
      <c r="G23" s="23" t="s">
        <v>43</v>
      </c>
      <c r="H23" s="23" t="s">
        <v>43</v>
      </c>
      <c r="I23" s="23" t="s">
        <v>43</v>
      </c>
      <c r="J23" s="23" t="s">
        <v>43</v>
      </c>
      <c r="K23" s="23" t="s">
        <v>259</v>
      </c>
      <c r="L23" s="23" t="s">
        <v>256</v>
      </c>
      <c r="M23" s="23" t="s">
        <v>258</v>
      </c>
      <c r="N23" s="23" t="s">
        <v>43</v>
      </c>
      <c r="O23" s="23" t="s">
        <v>43</v>
      </c>
      <c r="P23" s="23" t="s">
        <v>43</v>
      </c>
      <c r="Q23" s="23" t="s">
        <v>259</v>
      </c>
    </row>
    <row r="24" spans="1:17">
      <c r="A24" s="10" t="s">
        <v>277</v>
      </c>
      <c r="B24" s="12" t="s">
        <v>269</v>
      </c>
      <c r="C24" s="23" t="s">
        <v>43</v>
      </c>
      <c r="D24" s="23" t="s">
        <v>43</v>
      </c>
      <c r="E24" s="23" t="s">
        <v>43</v>
      </c>
      <c r="F24" s="23" t="s">
        <v>43</v>
      </c>
      <c r="G24" s="23" t="s">
        <v>43</v>
      </c>
      <c r="H24" s="23" t="s">
        <v>43</v>
      </c>
      <c r="I24" s="23" t="s">
        <v>43</v>
      </c>
      <c r="J24" s="23" t="s">
        <v>43</v>
      </c>
      <c r="K24" s="23" t="s">
        <v>256</v>
      </c>
      <c r="L24" s="23" t="s">
        <v>259</v>
      </c>
      <c r="M24" s="23" t="s">
        <v>258</v>
      </c>
      <c r="N24" s="23" t="s">
        <v>43</v>
      </c>
      <c r="O24" s="23" t="s">
        <v>43</v>
      </c>
      <c r="P24" s="23" t="s">
        <v>43</v>
      </c>
      <c r="Q24" s="23" t="s">
        <v>258</v>
      </c>
    </row>
    <row r="25" spans="1:17">
      <c r="A25" s="10" t="s">
        <v>278</v>
      </c>
      <c r="B25" s="12" t="s">
        <v>269</v>
      </c>
      <c r="C25" s="23" t="s">
        <v>258</v>
      </c>
      <c r="D25" s="23" t="s">
        <v>256</v>
      </c>
      <c r="E25" s="23" t="s">
        <v>256</v>
      </c>
      <c r="F25" s="23" t="s">
        <v>256</v>
      </c>
      <c r="G25" s="23" t="s">
        <v>256</v>
      </c>
      <c r="H25" s="23" t="s">
        <v>256</v>
      </c>
      <c r="I25" s="23" t="s">
        <v>258</v>
      </c>
      <c r="J25" s="23" t="s">
        <v>258</v>
      </c>
      <c r="K25" s="23" t="s">
        <v>259</v>
      </c>
      <c r="L25" s="23" t="s">
        <v>259</v>
      </c>
      <c r="M25" s="23" t="s">
        <v>259</v>
      </c>
      <c r="N25" s="23" t="s">
        <v>43</v>
      </c>
      <c r="O25" s="23" t="s">
        <v>256</v>
      </c>
      <c r="P25" s="23" t="s">
        <v>259</v>
      </c>
      <c r="Q25" s="23" t="s">
        <v>259</v>
      </c>
    </row>
    <row r="26" spans="1:17">
      <c r="A26" s="22" t="s">
        <v>279</v>
      </c>
      <c r="B26" s="22"/>
      <c r="C26" s="22"/>
      <c r="D26" s="22"/>
      <c r="E26" s="22"/>
      <c r="F26" s="22"/>
      <c r="G26" s="22"/>
      <c r="H26" s="22"/>
      <c r="I26" s="22"/>
      <c r="J26" s="22"/>
      <c r="K26" s="22"/>
      <c r="L26" s="22"/>
      <c r="M26" s="22"/>
      <c r="N26" s="22"/>
      <c r="O26" s="22"/>
      <c r="P26" s="22"/>
      <c r="Q26" s="22"/>
    </row>
    <row r="27" spans="1:17">
      <c r="A27" s="10" t="s">
        <v>280</v>
      </c>
      <c r="B27" s="12" t="s">
        <v>255</v>
      </c>
      <c r="C27" s="23" t="s">
        <v>43</v>
      </c>
      <c r="D27" s="23" t="s">
        <v>259</v>
      </c>
      <c r="E27" s="23" t="s">
        <v>258</v>
      </c>
      <c r="F27" s="23" t="s">
        <v>43</v>
      </c>
      <c r="G27" s="23" t="s">
        <v>43</v>
      </c>
      <c r="H27" s="23" t="s">
        <v>43</v>
      </c>
      <c r="I27" s="23" t="s">
        <v>43</v>
      </c>
      <c r="J27" s="23" t="s">
        <v>43</v>
      </c>
      <c r="K27" s="23" t="s">
        <v>43</v>
      </c>
      <c r="L27" s="23" t="s">
        <v>43</v>
      </c>
      <c r="M27" s="23" t="s">
        <v>43</v>
      </c>
      <c r="N27" s="23" t="s">
        <v>43</v>
      </c>
      <c r="O27" s="23" t="s">
        <v>43</v>
      </c>
      <c r="P27" s="23" t="s">
        <v>43</v>
      </c>
      <c r="Q27" s="23" t="s">
        <v>43</v>
      </c>
    </row>
    <row r="28" spans="1:17">
      <c r="A28" s="10" t="s">
        <v>281</v>
      </c>
      <c r="B28" s="12" t="s">
        <v>255</v>
      </c>
      <c r="C28" s="23" t="s">
        <v>43</v>
      </c>
      <c r="D28" s="23" t="s">
        <v>259</v>
      </c>
      <c r="E28" s="23" t="s">
        <v>256</v>
      </c>
      <c r="F28" s="23" t="s">
        <v>43</v>
      </c>
      <c r="G28" s="23" t="s">
        <v>43</v>
      </c>
      <c r="H28" s="23" t="s">
        <v>43</v>
      </c>
      <c r="I28" s="23" t="s">
        <v>43</v>
      </c>
      <c r="J28" s="23" t="s">
        <v>43</v>
      </c>
      <c r="K28" s="23" t="s">
        <v>43</v>
      </c>
      <c r="L28" s="23" t="s">
        <v>43</v>
      </c>
      <c r="M28" s="23" t="s">
        <v>43</v>
      </c>
      <c r="N28" s="23" t="s">
        <v>43</v>
      </c>
      <c r="O28" s="23" t="s">
        <v>43</v>
      </c>
      <c r="P28" s="23" t="s">
        <v>43</v>
      </c>
      <c r="Q28" s="23" t="s">
        <v>43</v>
      </c>
    </row>
    <row r="29" spans="1:17">
      <c r="A29" s="10" t="s">
        <v>282</v>
      </c>
      <c r="B29" s="12" t="s">
        <v>255</v>
      </c>
      <c r="C29" s="23" t="s">
        <v>43</v>
      </c>
      <c r="D29" s="23" t="s">
        <v>258</v>
      </c>
      <c r="E29" s="23" t="s">
        <v>259</v>
      </c>
      <c r="F29" s="23" t="s">
        <v>43</v>
      </c>
      <c r="G29" s="23" t="s">
        <v>43</v>
      </c>
      <c r="H29" s="23" t="s">
        <v>43</v>
      </c>
      <c r="I29" s="23" t="s">
        <v>43</v>
      </c>
      <c r="J29" s="23" t="s">
        <v>43</v>
      </c>
      <c r="K29" s="23" t="s">
        <v>43</v>
      </c>
      <c r="L29" s="23" t="s">
        <v>43</v>
      </c>
      <c r="M29" s="23" t="s">
        <v>43</v>
      </c>
      <c r="N29" s="23" t="s">
        <v>43</v>
      </c>
      <c r="O29" s="23" t="s">
        <v>43</v>
      </c>
      <c r="P29" s="23" t="s">
        <v>43</v>
      </c>
      <c r="Q29" s="23"/>
    </row>
    <row r="30" spans="1:17">
      <c r="A30" s="10" t="s">
        <v>283</v>
      </c>
      <c r="B30" s="12" t="s">
        <v>269</v>
      </c>
      <c r="C30" s="23" t="s">
        <v>43</v>
      </c>
      <c r="D30" s="23" t="s">
        <v>259</v>
      </c>
      <c r="E30" s="23" t="s">
        <v>256</v>
      </c>
      <c r="F30" s="23" t="s">
        <v>43</v>
      </c>
      <c r="G30" s="23" t="s">
        <v>43</v>
      </c>
      <c r="H30" s="23" t="s">
        <v>43</v>
      </c>
      <c r="I30" s="23" t="s">
        <v>43</v>
      </c>
      <c r="J30" s="23" t="s">
        <v>43</v>
      </c>
      <c r="K30" s="23" t="s">
        <v>43</v>
      </c>
      <c r="L30" s="23" t="s">
        <v>43</v>
      </c>
      <c r="M30" s="23" t="s">
        <v>43</v>
      </c>
      <c r="N30" s="23" t="s">
        <v>43</v>
      </c>
      <c r="O30" s="23" t="s">
        <v>43</v>
      </c>
      <c r="P30" s="23" t="s">
        <v>43</v>
      </c>
      <c r="Q30" s="23" t="s">
        <v>43</v>
      </c>
    </row>
    <row r="31" spans="1:17">
      <c r="A31" s="10" t="s">
        <v>284</v>
      </c>
      <c r="B31" s="12" t="s">
        <v>269</v>
      </c>
      <c r="C31" s="23" t="s">
        <v>43</v>
      </c>
      <c r="D31" s="23" t="s">
        <v>259</v>
      </c>
      <c r="E31" s="23" t="s">
        <v>259</v>
      </c>
      <c r="F31" s="23" t="s">
        <v>259</v>
      </c>
      <c r="G31" s="23" t="s">
        <v>43</v>
      </c>
      <c r="H31" s="23" t="s">
        <v>43</v>
      </c>
      <c r="I31" s="23" t="s">
        <v>43</v>
      </c>
      <c r="J31" s="23" t="s">
        <v>43</v>
      </c>
      <c r="K31" s="23" t="s">
        <v>43</v>
      </c>
      <c r="L31" s="23" t="s">
        <v>43</v>
      </c>
      <c r="M31" s="23" t="s">
        <v>43</v>
      </c>
      <c r="N31" s="23" t="s">
        <v>43</v>
      </c>
      <c r="O31" s="23" t="s">
        <v>43</v>
      </c>
      <c r="P31" s="23" t="s">
        <v>43</v>
      </c>
      <c r="Q31" s="23" t="s">
        <v>43</v>
      </c>
    </row>
    <row r="32" spans="1:17">
      <c r="A32" s="10" t="s">
        <v>285</v>
      </c>
      <c r="B32" s="12" t="s">
        <v>269</v>
      </c>
      <c r="C32" s="23" t="s">
        <v>43</v>
      </c>
      <c r="D32" s="23" t="s">
        <v>259</v>
      </c>
      <c r="E32" s="23" t="s">
        <v>259</v>
      </c>
      <c r="F32" s="23" t="s">
        <v>43</v>
      </c>
      <c r="G32" s="23" t="s">
        <v>43</v>
      </c>
      <c r="H32" s="23" t="s">
        <v>43</v>
      </c>
      <c r="I32" s="23" t="s">
        <v>43</v>
      </c>
      <c r="J32" s="23" t="s">
        <v>43</v>
      </c>
      <c r="K32" s="23" t="s">
        <v>43</v>
      </c>
      <c r="L32" s="23" t="s">
        <v>43</v>
      </c>
      <c r="M32" s="23" t="s">
        <v>259</v>
      </c>
      <c r="N32" s="23" t="s">
        <v>43</v>
      </c>
      <c r="O32" s="23" t="s">
        <v>43</v>
      </c>
      <c r="P32" s="23" t="s">
        <v>43</v>
      </c>
      <c r="Q32" s="23" t="s">
        <v>43</v>
      </c>
    </row>
    <row r="33" spans="1:17">
      <c r="A33" s="22" t="s">
        <v>286</v>
      </c>
      <c r="B33" s="22"/>
      <c r="C33" s="22"/>
      <c r="D33" s="22"/>
      <c r="E33" s="22"/>
      <c r="F33" s="22"/>
      <c r="G33" s="22"/>
      <c r="H33" s="22"/>
      <c r="I33" s="22"/>
      <c r="J33" s="22"/>
      <c r="K33" s="22"/>
      <c r="L33" s="22"/>
      <c r="M33" s="22"/>
      <c r="N33" s="22"/>
      <c r="O33" s="22"/>
      <c r="P33" s="22"/>
      <c r="Q33" s="22"/>
    </row>
    <row r="34" spans="1:17">
      <c r="A34" s="10" t="s">
        <v>287</v>
      </c>
      <c r="B34" s="12" t="s">
        <v>288</v>
      </c>
      <c r="C34" s="23" t="s">
        <v>256</v>
      </c>
      <c r="D34" s="23" t="s">
        <v>259</v>
      </c>
      <c r="E34" s="23" t="s">
        <v>259</v>
      </c>
      <c r="F34" s="23" t="s">
        <v>256</v>
      </c>
      <c r="G34" s="23" t="s">
        <v>256</v>
      </c>
      <c r="H34" s="23" t="s">
        <v>256</v>
      </c>
      <c r="I34" s="23" t="s">
        <v>256</v>
      </c>
      <c r="J34" s="23" t="s">
        <v>256</v>
      </c>
      <c r="K34" s="23" t="s">
        <v>259</v>
      </c>
      <c r="L34" s="23" t="s">
        <v>259</v>
      </c>
      <c r="M34" s="23" t="s">
        <v>259</v>
      </c>
      <c r="N34" s="23" t="s">
        <v>256</v>
      </c>
      <c r="O34" s="23" t="s">
        <v>259</v>
      </c>
      <c r="P34" s="23" t="s">
        <v>259</v>
      </c>
      <c r="Q34" s="23" t="s">
        <v>259</v>
      </c>
    </row>
    <row r="35" spans="1:17">
      <c r="A35" s="10" t="s">
        <v>289</v>
      </c>
      <c r="B35" s="12" t="s">
        <v>288</v>
      </c>
      <c r="C35" s="23" t="s">
        <v>258</v>
      </c>
      <c r="D35" s="23" t="s">
        <v>256</v>
      </c>
      <c r="E35" s="23" t="s">
        <v>256</v>
      </c>
      <c r="F35" s="23" t="s">
        <v>256</v>
      </c>
      <c r="G35" s="23" t="s">
        <v>259</v>
      </c>
      <c r="H35" s="23" t="s">
        <v>258</v>
      </c>
      <c r="I35" s="23" t="s">
        <v>258</v>
      </c>
      <c r="J35" s="23" t="s">
        <v>258</v>
      </c>
      <c r="K35" s="23" t="s">
        <v>259</v>
      </c>
      <c r="L35" s="23" t="s">
        <v>259</v>
      </c>
      <c r="M35" s="23" t="s">
        <v>259</v>
      </c>
      <c r="N35" s="23" t="s">
        <v>258</v>
      </c>
      <c r="O35" s="23" t="s">
        <v>259</v>
      </c>
      <c r="P35" s="23" t="s">
        <v>259</v>
      </c>
      <c r="Q35" s="23" t="s">
        <v>256</v>
      </c>
    </row>
    <row r="36" spans="1:17">
      <c r="A36" s="10" t="s">
        <v>290</v>
      </c>
      <c r="B36" s="12" t="s">
        <v>288</v>
      </c>
      <c r="C36" s="23" t="s">
        <v>258</v>
      </c>
      <c r="D36" s="23" t="s">
        <v>256</v>
      </c>
      <c r="E36" s="23" t="s">
        <v>256</v>
      </c>
      <c r="F36" s="23" t="s">
        <v>258</v>
      </c>
      <c r="G36" s="23" t="s">
        <v>258</v>
      </c>
      <c r="H36" s="23" t="s">
        <v>256</v>
      </c>
      <c r="I36" s="23" t="s">
        <v>256</v>
      </c>
      <c r="J36" s="23" t="s">
        <v>256</v>
      </c>
      <c r="K36" s="23" t="s">
        <v>259</v>
      </c>
      <c r="L36" s="23" t="s">
        <v>259</v>
      </c>
      <c r="M36" s="23" t="s">
        <v>259</v>
      </c>
      <c r="N36" s="23" t="s">
        <v>258</v>
      </c>
      <c r="O36" s="23" t="s">
        <v>256</v>
      </c>
      <c r="P36" s="23" t="s">
        <v>259</v>
      </c>
      <c r="Q36" s="23" t="s">
        <v>259</v>
      </c>
    </row>
    <row r="37" spans="1:17">
      <c r="A37" s="10" t="s">
        <v>291</v>
      </c>
      <c r="B37" s="12" t="s">
        <v>288</v>
      </c>
      <c r="C37" s="23" t="s">
        <v>259</v>
      </c>
      <c r="D37" s="23" t="s">
        <v>259</v>
      </c>
      <c r="E37" s="23" t="s">
        <v>259</v>
      </c>
      <c r="F37" s="23" t="s">
        <v>259</v>
      </c>
      <c r="G37" s="23" t="s">
        <v>259</v>
      </c>
      <c r="H37" s="23" t="s">
        <v>259</v>
      </c>
      <c r="I37" s="23" t="s">
        <v>259</v>
      </c>
      <c r="J37" s="23" t="s">
        <v>259</v>
      </c>
      <c r="K37" s="23" t="s">
        <v>259</v>
      </c>
      <c r="L37" s="23" t="s">
        <v>259</v>
      </c>
      <c r="M37" s="23" t="s">
        <v>259</v>
      </c>
      <c r="N37" s="23" t="s">
        <v>259</v>
      </c>
      <c r="O37" s="23" t="s">
        <v>259</v>
      </c>
      <c r="P37" s="23" t="s">
        <v>259</v>
      </c>
      <c r="Q37" s="23" t="s">
        <v>259</v>
      </c>
    </row>
    <row r="38" spans="1:17">
      <c r="A38" s="10" t="s">
        <v>292</v>
      </c>
      <c r="B38" s="12" t="s">
        <v>288</v>
      </c>
      <c r="C38" s="23" t="s">
        <v>256</v>
      </c>
      <c r="D38" s="23" t="s">
        <v>259</v>
      </c>
      <c r="E38" s="23" t="s">
        <v>259</v>
      </c>
      <c r="F38" s="23" t="s">
        <v>259</v>
      </c>
      <c r="G38" s="23" t="s">
        <v>259</v>
      </c>
      <c r="H38" s="23" t="s">
        <v>258</v>
      </c>
      <c r="I38" s="23" t="s">
        <v>258</v>
      </c>
      <c r="J38" s="23" t="s">
        <v>258</v>
      </c>
      <c r="K38" s="23" t="s">
        <v>258</v>
      </c>
      <c r="L38" s="23" t="s">
        <v>258</v>
      </c>
      <c r="M38" s="23" t="s">
        <v>256</v>
      </c>
      <c r="N38" s="23" t="s">
        <v>258</v>
      </c>
      <c r="O38" s="23" t="s">
        <v>258</v>
      </c>
      <c r="P38" s="23" t="s">
        <v>256</v>
      </c>
      <c r="Q38" s="23" t="s">
        <v>258</v>
      </c>
    </row>
  </sheetData>
  <mergeCells count="2">
    <mergeCell ref="A1:I1"/>
    <mergeCell ref="A2:I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27"/>
  <sheetViews>
    <sheetView showGridLines="0" workbookViewId="0">
      <pane ySplit="6" topLeftCell="A7" activePane="bottomLeft" state="frozen"/>
      <selection pane="bottomLeft"/>
    </sheetView>
  </sheetViews>
  <sheetFormatPr defaultRowHeight="15"/>
  <cols>
    <col min="1" max="1" width="36.7109375" customWidth="1"/>
    <col min="2" max="2" width="14.7109375" customWidth="1"/>
    <col min="3" max="3" width="52.7109375" customWidth="1"/>
    <col min="4" max="4" width="22.7109375" customWidth="1"/>
    <col min="5" max="5" width="16.7109375" customWidth="1"/>
    <col min="6" max="6" width="18.7109375" customWidth="1"/>
  </cols>
  <sheetData>
    <row r="1" spans="1:9" ht="30" customHeight="1">
      <c r="A1" s="1" t="s">
        <v>0</v>
      </c>
      <c r="B1" s="1"/>
      <c r="C1" s="1"/>
      <c r="D1" s="1"/>
      <c r="E1" s="1"/>
      <c r="F1" s="1"/>
      <c r="G1" s="1"/>
      <c r="H1" s="1"/>
      <c r="I1" s="1"/>
    </row>
    <row r="2" spans="1:9" ht="18" customHeight="1">
      <c r="A2" s="2" t="s">
        <v>293</v>
      </c>
      <c r="B2" s="2"/>
      <c r="C2" s="2"/>
      <c r="D2" s="2"/>
      <c r="E2" s="2"/>
      <c r="F2" s="2"/>
      <c r="G2" s="2"/>
      <c r="H2" s="2"/>
      <c r="I2" s="2"/>
    </row>
    <row r="4" spans="1:9" ht="16" customHeight="1">
      <c r="A4" s="4" t="s">
        <v>294</v>
      </c>
    </row>
    <row r="6" spans="1:9" ht="26" customHeight="1">
      <c r="A6" s="8" t="s">
        <v>33</v>
      </c>
      <c r="B6" s="8" t="s">
        <v>295</v>
      </c>
      <c r="C6" s="8" t="s">
        <v>296</v>
      </c>
      <c r="D6" s="8" t="s">
        <v>297</v>
      </c>
      <c r="E6" s="8" t="s">
        <v>298</v>
      </c>
      <c r="F6" s="8" t="s">
        <v>299</v>
      </c>
    </row>
    <row r="7" spans="1:9" ht="44" customHeight="1">
      <c r="A7" s="24" t="s">
        <v>300</v>
      </c>
      <c r="B7" s="24" t="s">
        <v>301</v>
      </c>
      <c r="C7" s="24" t="s">
        <v>302</v>
      </c>
      <c r="D7" s="24" t="s">
        <v>303</v>
      </c>
      <c r="E7" s="24" t="s">
        <v>304</v>
      </c>
      <c r="F7" s="24" t="s">
        <v>305</v>
      </c>
    </row>
    <row r="8" spans="1:9" ht="30" customHeight="1">
      <c r="A8" s="16"/>
      <c r="B8" s="16"/>
      <c r="C8" s="16"/>
      <c r="D8" s="16"/>
      <c r="E8" s="16"/>
      <c r="F8" s="16"/>
    </row>
    <row r="9" spans="1:9" ht="30" customHeight="1">
      <c r="A9" s="16"/>
      <c r="B9" s="16"/>
      <c r="C9" s="16"/>
      <c r="D9" s="16"/>
      <c r="E9" s="16"/>
      <c r="F9" s="16"/>
    </row>
    <row r="10" spans="1:9" ht="30" customHeight="1">
      <c r="A10" s="16"/>
      <c r="B10" s="16"/>
      <c r="C10" s="16"/>
      <c r="D10" s="16"/>
      <c r="E10" s="16"/>
      <c r="F10" s="16"/>
    </row>
    <row r="11" spans="1:9" ht="30" customHeight="1">
      <c r="A11" s="16"/>
      <c r="B11" s="16"/>
      <c r="C11" s="16"/>
      <c r="D11" s="16"/>
      <c r="E11" s="16"/>
      <c r="F11" s="16"/>
    </row>
    <row r="12" spans="1:9" ht="30" customHeight="1">
      <c r="A12" s="16"/>
      <c r="B12" s="16"/>
      <c r="C12" s="16"/>
      <c r="D12" s="16"/>
      <c r="E12" s="16"/>
      <c r="F12" s="16"/>
    </row>
    <row r="13" spans="1:9" ht="30" customHeight="1">
      <c r="A13" s="16"/>
      <c r="B13" s="16"/>
      <c r="C13" s="16"/>
      <c r="D13" s="16"/>
      <c r="E13" s="16"/>
      <c r="F13" s="16"/>
    </row>
    <row r="14" spans="1:9" ht="30" customHeight="1">
      <c r="A14" s="16"/>
      <c r="B14" s="16"/>
      <c r="C14" s="16"/>
      <c r="D14" s="16"/>
      <c r="E14" s="16"/>
      <c r="F14" s="16"/>
    </row>
    <row r="15" spans="1:9" ht="30" customHeight="1">
      <c r="A15" s="16"/>
      <c r="B15" s="16"/>
      <c r="C15" s="16"/>
      <c r="D15" s="16"/>
      <c r="E15" s="16"/>
      <c r="F15" s="16"/>
    </row>
    <row r="16" spans="1:9" ht="30" customHeight="1">
      <c r="A16" s="16"/>
      <c r="B16" s="16"/>
      <c r="C16" s="16"/>
      <c r="D16" s="16"/>
      <c r="E16" s="16"/>
      <c r="F16" s="16"/>
    </row>
    <row r="17" spans="1:6" ht="30" customHeight="1">
      <c r="A17" s="16"/>
      <c r="B17" s="16"/>
      <c r="C17" s="16"/>
      <c r="D17" s="16"/>
      <c r="E17" s="16"/>
      <c r="F17" s="16"/>
    </row>
    <row r="18" spans="1:6" ht="30" customHeight="1">
      <c r="A18" s="16"/>
      <c r="B18" s="16"/>
      <c r="C18" s="16"/>
      <c r="D18" s="16"/>
      <c r="E18" s="16"/>
      <c r="F18" s="16"/>
    </row>
    <row r="19" spans="1:6" ht="30" customHeight="1">
      <c r="A19" s="16"/>
      <c r="B19" s="16"/>
      <c r="C19" s="16"/>
      <c r="D19" s="16"/>
      <c r="E19" s="16"/>
      <c r="F19" s="16"/>
    </row>
    <row r="20" spans="1:6" ht="30" customHeight="1">
      <c r="A20" s="16"/>
      <c r="B20" s="16"/>
      <c r="C20" s="16"/>
      <c r="D20" s="16"/>
      <c r="E20" s="16"/>
      <c r="F20" s="16"/>
    </row>
    <row r="21" spans="1:6" ht="30" customHeight="1">
      <c r="A21" s="16"/>
      <c r="B21" s="16"/>
      <c r="C21" s="16"/>
      <c r="D21" s="16"/>
      <c r="E21" s="16"/>
      <c r="F21" s="16"/>
    </row>
    <row r="22" spans="1:6" ht="30" customHeight="1">
      <c r="A22" s="16"/>
      <c r="B22" s="16"/>
      <c r="C22" s="16"/>
      <c r="D22" s="16"/>
      <c r="E22" s="16"/>
      <c r="F22" s="16"/>
    </row>
    <row r="23" spans="1:6" ht="30" customHeight="1">
      <c r="A23" s="16"/>
      <c r="B23" s="16"/>
      <c r="C23" s="16"/>
      <c r="D23" s="16"/>
      <c r="E23" s="16"/>
      <c r="F23" s="16"/>
    </row>
    <row r="24" spans="1:6" ht="30" customHeight="1">
      <c r="A24" s="16"/>
      <c r="B24" s="16"/>
      <c r="C24" s="16"/>
      <c r="D24" s="16"/>
      <c r="E24" s="16"/>
      <c r="F24" s="16"/>
    </row>
    <row r="25" spans="1:6" ht="30" customHeight="1">
      <c r="A25" s="16"/>
      <c r="B25" s="16"/>
      <c r="C25" s="16"/>
      <c r="D25" s="16"/>
      <c r="E25" s="16"/>
      <c r="F25" s="16"/>
    </row>
    <row r="26" spans="1:6" ht="30" customHeight="1">
      <c r="A26" s="16"/>
      <c r="B26" s="16"/>
      <c r="C26" s="16"/>
      <c r="D26" s="16"/>
      <c r="E26" s="16"/>
      <c r="F26" s="16"/>
    </row>
    <row r="27" spans="1:6" ht="30" customHeight="1">
      <c r="A27" s="16"/>
      <c r="B27" s="16"/>
      <c r="C27" s="16"/>
      <c r="D27" s="16"/>
      <c r="E27" s="16"/>
      <c r="F27" s="16"/>
    </row>
  </sheetData>
  <mergeCells count="2">
    <mergeCell ref="A1:I1"/>
    <mergeCell ref="A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Domain 1</vt:lpstr>
      <vt:lpstr>Domain 2</vt:lpstr>
      <vt:lpstr>Domain 3</vt:lpstr>
      <vt:lpstr>Domain 4</vt:lpstr>
      <vt:lpstr>Summary</vt:lpstr>
      <vt:lpstr>Attack risk</vt:lpstr>
      <vt:lpstr>Mitigation map</vt:lpstr>
      <vt:lpstr>Action plan</vt:lpstr>
    </vt:vector>
  </TitlesOfParts>
  <Company>ATM Availability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ATM Security Risk and Capability Maturity Worksheet</dc:title>
  <dc:creator>William Friend</dc:creator>
  <dc:description>Companion to the white paper Analysis of Technical Risks and Attack Vectors Targeting ATMs.</dc:description>
  <cp:lastModifiedBy>William Friend</cp:lastModifiedBy>
  <dcterms:created xsi:type="dcterms:W3CDTF">2026-09-04T18:38:02Z</dcterms:created>
  <dcterms:modified xsi:type="dcterms:W3CDTF">2026-09-04T18:38:02Z</dcterms:modified>
</cp:coreProperties>
</file>